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zerotothree-my.sharepoint.com/personal/lpowell_zerotothree_org/Documents/MA project/HMA collaboration/"/>
    </mc:Choice>
  </mc:AlternateContent>
  <xr:revisionPtr revIDLastSave="55" documentId="8_{A9C5FABE-B5E7-4C29-A523-079CE740DFAE}" xr6:coauthVersionLast="47" xr6:coauthVersionMax="47" xr10:uidLastSave="{8CF82067-9D64-4152-BE09-4F8D07441C86}"/>
  <bookViews>
    <workbookView xWindow="28905" yWindow="135" windowWidth="27060" windowHeight="15060" tabRatio="292" xr2:uid="{BE573FBD-B4E6-4176-A2FA-FF5055E61E3D}"/>
  </bookViews>
  <sheets>
    <sheet name="Cost Modeling Tool"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0" i="3" l="1"/>
  <c r="AB14" i="3" l="1"/>
  <c r="C87" i="3"/>
  <c r="G87" i="3"/>
  <c r="G85" i="3"/>
  <c r="L51" i="3"/>
  <c r="O51" i="3" s="1"/>
  <c r="L46" i="3"/>
  <c r="O46" i="3" s="1"/>
  <c r="L41" i="3"/>
  <c r="O41" i="3" s="1"/>
  <c r="C24" i="3"/>
  <c r="C85" i="3" s="1"/>
  <c r="L19" i="3"/>
  <c r="C14" i="3"/>
  <c r="I20" i="3" s="1"/>
  <c r="F33" i="3"/>
  <c r="C37" i="3" l="1"/>
  <c r="C68" i="3"/>
  <c r="F68" i="3"/>
  <c r="I68" i="3"/>
  <c r="C55" i="3"/>
  <c r="C20" i="3"/>
  <c r="F20" i="3"/>
  <c r="D42" i="3" s="1"/>
  <c r="F72" i="3"/>
  <c r="L101" i="3"/>
  <c r="L100" i="3"/>
  <c r="L99" i="3"/>
  <c r="L98" i="3"/>
  <c r="L97" i="3"/>
  <c r="L96" i="3"/>
  <c r="L95" i="3"/>
  <c r="L94" i="3"/>
  <c r="L93" i="3"/>
  <c r="L92" i="3"/>
  <c r="C104" i="3" l="1"/>
  <c r="C113" i="3" s="1"/>
  <c r="C58" i="3"/>
  <c r="F75" i="3" s="1"/>
  <c r="C78" i="3" s="1"/>
  <c r="L20" i="3"/>
  <c r="D47" i="3"/>
  <c r="C28" i="3"/>
  <c r="C116" i="3" l="1"/>
</calcChain>
</file>

<file path=xl/sharedStrings.xml><?xml version="1.0" encoding="utf-8"?>
<sst xmlns="http://schemas.openxmlformats.org/spreadsheetml/2006/main" count="148" uniqueCount="115">
  <si>
    <t>User Name:</t>
  </si>
  <si>
    <t>Date:</t>
  </si>
  <si>
    <r>
      <t xml:space="preserve">Clinic Panel Profile -  </t>
    </r>
    <r>
      <rPr>
        <i/>
        <sz val="14"/>
        <color theme="0"/>
        <rFont val="Calibri"/>
        <family val="2"/>
        <scheme val="minor"/>
      </rPr>
      <t>Assumptions About Your Panel</t>
    </r>
    <r>
      <rPr>
        <i/>
        <sz val="14"/>
        <color theme="0"/>
        <rFont val="Franklin Gothic Demi"/>
        <family val="2"/>
      </rPr>
      <t xml:space="preserve"> </t>
    </r>
  </si>
  <si>
    <t>User Key</t>
  </si>
  <si>
    <t>:</t>
  </si>
  <si>
    <t>Input Needed</t>
  </si>
  <si>
    <t>#</t>
  </si>
  <si>
    <t>Estimated 0-3 Panel Size:</t>
  </si>
  <si>
    <t>Note / Sub-Result</t>
  </si>
  <si>
    <t>Model Result</t>
  </si>
  <si>
    <t>Adjusting the Spreadsheet</t>
  </si>
  <si>
    <t>To edit the spreadsheet template:
Go to: Review &gt; Unprotect Sheet &gt; Password 1234</t>
  </si>
  <si>
    <t>Total</t>
  </si>
  <si>
    <t>Patients Receiving Annual Behavioral Health Visit:</t>
  </si>
  <si>
    <t>Patients Receiving Preventative Counseling/Psychotherapy Visits:</t>
  </si>
  <si>
    <t>Total Estimated Reimbursement for Preventative Benefits:</t>
  </si>
  <si>
    <t xml:space="preserve">Patients Receiving Preventative Counseling/Psychotherapy Visits * Reimbursement Per Visit </t>
  </si>
  <si>
    <t>Total Estimated FFS Reimbursement</t>
  </si>
  <si>
    <t>SubCap PMPM</t>
  </si>
  <si>
    <t>(Does not include potential for ACO payments)</t>
  </si>
  <si>
    <t>Notes:</t>
  </si>
  <si>
    <t>Staff Role</t>
  </si>
  <si>
    <t>Count</t>
  </si>
  <si>
    <t xml:space="preserve">Fully Burdened Cost </t>
  </si>
  <si>
    <t>Combined Cost</t>
  </si>
  <si>
    <t>X</t>
  </si>
  <si>
    <t>=</t>
  </si>
  <si>
    <t>Total Estimated Cost of Staffing</t>
  </si>
  <si>
    <t>CPT Code</t>
  </si>
  <si>
    <t>Description</t>
  </si>
  <si>
    <t>Psychotherapy with patient and/or family member 30 min</t>
  </si>
  <si>
    <t>Psychotherapy with patient and/or family member 45 min</t>
  </si>
  <si>
    <t>Psychotherapy with patient and/or family member 60 min</t>
  </si>
  <si>
    <t>Family therapy w/out patient</t>
  </si>
  <si>
    <t>Family therapy w/patient</t>
  </si>
  <si>
    <t>Multiple family group psychotherapy</t>
  </si>
  <si>
    <t>Group psychotherapy other than multiple family group</t>
  </si>
  <si>
    <t xml:space="preserve">Source:  RATES FOR MENTAL HEALTH SERVICES PROVIDED IN COMMUNITY HEALTH CENTERS AND MENTAL HEALTH CENTERS, effective January 1, 2023 </t>
  </si>
  <si>
    <t>Notes</t>
  </si>
  <si>
    <t>Per participant rate up to 10 clients</t>
  </si>
  <si>
    <t>Per participant rate up to 12 clients</t>
  </si>
  <si>
    <t>Payment Rate for Service Codes Performed by Master Level Clinician (Modifier -HO)</t>
  </si>
  <si>
    <t xml:space="preserve">https://www.mass.gov/doc/rates-for-mental-health-services-provided-in-community-health-centers-and-mental-health-centers-effective-january-1-2023-0/download </t>
  </si>
  <si>
    <t xml:space="preserve">Tier 1: Low Risk </t>
  </si>
  <si>
    <t xml:space="preserve">Tier 3:  High Risk </t>
  </si>
  <si>
    <t xml:space="preserve">Tier 2: Moderate Risk </t>
  </si>
  <si>
    <t>Community Health Worker</t>
  </si>
  <si>
    <t>Reimbursement for Moderate Risk Preventative Counseling /Psychotherapy Visits</t>
  </si>
  <si>
    <t>Reimbursement for High Risk Preventative Counseling /Psychotherapy Visits</t>
  </si>
  <si>
    <t>% of 0-3 Panel on Medicaid</t>
  </si>
  <si>
    <t>Billing Code</t>
  </si>
  <si>
    <t>Summary</t>
  </si>
  <si>
    <t>Total Cost (Total Staffing Costs)</t>
  </si>
  <si>
    <t xml:space="preserve">Estimated Net Revenues </t>
  </si>
  <si>
    <t>Jennifer Tracey</t>
  </si>
  <si>
    <t xml:space="preserve">Editable Variable </t>
  </si>
  <si>
    <t xml:space="preserve">Annual Behavioral Health Wellness Exam </t>
  </si>
  <si>
    <t>Revenue Per Visit</t>
  </si>
  <si>
    <t>Behavioral Health Provider</t>
  </si>
  <si>
    <t xml:space="preserve">Estimated Staffing Requirements: </t>
  </si>
  <si>
    <t xml:space="preserve">Input the size of your total estimated 0-3 panel </t>
  </si>
  <si>
    <t>Input the % of your 0-3 panel that is on Medicaid</t>
  </si>
  <si>
    <t>As % of 0-3 panel on Medicaid</t>
  </si>
  <si>
    <t xml:space="preserve">Assuming All 0-3 Medicaid Panel Patients With High or Moderate Risk </t>
  </si>
  <si>
    <t>Patients Receiving Annual Behavioral Health Visit * Reimbursement Per ABHV</t>
  </si>
  <si>
    <t># of Visits per patient</t>
  </si>
  <si>
    <t># of Moderate Risk Patients</t>
  </si>
  <si>
    <t># of High Risk Patients</t>
  </si>
  <si>
    <t>Suggested #</t>
  </si>
  <si>
    <t>Total Revenue (Moderate Risk)</t>
  </si>
  <si>
    <t>Total Revenue (High Risk)</t>
  </si>
  <si>
    <t>Reimbursement for Group Preventative Counseling /Psychotherapy Visits</t>
  </si>
  <si>
    <t># of Group Visits</t>
  </si>
  <si>
    <t># Patients per Visit</t>
  </si>
  <si>
    <t>Total Revenue (Group)</t>
  </si>
  <si>
    <t>Include in Revenue</t>
  </si>
  <si>
    <t>Total Estimated Visits</t>
  </si>
  <si>
    <t>Review the estimated staffing requirements below to ensure sufficient capacity to cover this estimated workload</t>
  </si>
  <si>
    <t>Moderate Risk Preventative Counseling /Psychotherapy Visits</t>
  </si>
  <si>
    <t>High Risk Preventative Counseling /Psychotherapy Visits</t>
  </si>
  <si>
    <t>Group Psychotherapy Visits</t>
  </si>
  <si>
    <t>For Practices Achieving the Respected Tiers</t>
  </si>
  <si>
    <t>TBD</t>
  </si>
  <si>
    <t>Estimated rate calculated by HMA based on average of similar services.  Final rate pending</t>
  </si>
  <si>
    <t>2.3 Notes</t>
  </si>
  <si>
    <t>2.4 Notes</t>
  </si>
  <si>
    <t>2.5 Notes</t>
  </si>
  <si>
    <t>Fee for Service Calculations</t>
  </si>
  <si>
    <t>Staffing and Expenses</t>
  </si>
  <si>
    <t>Model for HealthySteps Annual Revenue Forecasting</t>
  </si>
  <si>
    <t>Fee For Service Annual Revenue Projection</t>
  </si>
  <si>
    <t>Value Based Payment Annual Revenue</t>
  </si>
  <si>
    <t xml:space="preserve">Total Projected Annual Revenue </t>
  </si>
  <si>
    <t>Value Based Payment Calculations</t>
  </si>
  <si>
    <t>This section indicates the potential value based payment that a clinic could earn based on the achievement of the tier designation.  In section 4.1 below, select from the pull down menu to indicate the level of tier payment for which the clinic qualifies.</t>
  </si>
  <si>
    <t>MH Tier 1</t>
  </si>
  <si>
    <t>MH Tier 2</t>
  </si>
  <si>
    <t>MH Tier 3</t>
  </si>
  <si>
    <t>Tier 2</t>
  </si>
  <si>
    <t>Assuming Every Patient in the 0-3 Panel (all payer benefit)</t>
  </si>
  <si>
    <t>HealthySteps MA Cost Modeling Tool (for birth to three panel)</t>
  </si>
  <si>
    <t>Reimbursement for Annual Behavioral Health Wellness Exam (specific billing code TBD)</t>
  </si>
  <si>
    <t>Total Estimated Reimbursement for Annual Behavioral Health Wellness Exams</t>
  </si>
  <si>
    <t>Annual PMPM for birth to 3 Medicaid panel</t>
  </si>
  <si>
    <t>Sum of Value Based Payments (VBP)</t>
  </si>
  <si>
    <t>Sum of Fee for Service (FFS) Payments</t>
  </si>
  <si>
    <t>Total Estimated Reimbursement (VBP+ FFS)</t>
  </si>
  <si>
    <t>Annual Behavioral Health Wellness Exams</t>
  </si>
  <si>
    <t>HealthySteps Population by Tier (with typical breakdown: 15% Tier 3; 15% Tier 2; 70% Tier 1</t>
  </si>
  <si>
    <t xml:space="preserve">In this section, you will estimate the revenue associated with provided services listed on the table below.  The tool assumes that all patients receive an annual BH wellness visit. Additionally, the tool allows the user to estimate what additional services are provided to beneficiaries using the CPT Code table above.  </t>
  </si>
  <si>
    <t>Identify how many children will receive preventative counseling/psychotherapy visits.  Visit must be provided by a licensed behavioral health provider.  The tool prepopulates with the estimated number of moderate risk children/families and code 90832. The number of patients and the number of visits can be adjusted by direct input  and the service/code can be adjusted through the pull down.  Associated revenue per visit will be populated.</t>
  </si>
  <si>
    <t xml:space="preserve">Identify how many children receive preventative counseling/psychotherapy visits.  Visit must be provided by a licensed behavioral health provider.  The tool prepopulates with the estimated number of High risk children/families and code 90847. The number of children can be adjusted by direct input  and the service/code can be adjusted through the pull down.   Associated revenue per visit will be populated. </t>
  </si>
  <si>
    <t>In addition to individual/family therapy sessions, you can estimate the number of group visits that will be conducted and the number of patients within each visit. Estimate the number of group visits and the number of patients in each visit.  Billing code 90849 or 90853 can be selected from the pull down menu.  Associated revenue per visit will be populated.</t>
  </si>
  <si>
    <t>Staffing should reflect fully burdened costs of positions.  Specify the staff and the associated salary and benefit costs.   NOTE that the billed services identified in the table above  REQUIRES that services are provided by a licensed behavioral health provider.</t>
  </si>
  <si>
    <t>Total Reimbursement for Birth to 3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</si>
</sst>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_(&quot;$&quot;* #,##0_);_(&quot;$&quot;* \(#,##0\);_(&quot;$&quot;* &quot;-&quot;??_);_(@_)"/>
    <numFmt numFmtId="166" formatCode="0.0%"/>
    <numFmt numFmtId="167" formatCode="&quot;$&quot;#,##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Franklin Gothic Demi"/>
      <family val="2"/>
    </font>
    <font>
      <sz val="14"/>
      <color theme="0"/>
      <name val="Franklin Gothic Demi"/>
      <family val="2"/>
    </font>
    <font>
      <i/>
      <sz val="11"/>
      <color theme="1"/>
      <name val="Calibri"/>
      <family val="2"/>
      <scheme val="minor"/>
    </font>
    <font>
      <b/>
      <i/>
      <sz val="11"/>
      <color theme="8" tint="-0.499984740745262"/>
      <name val="Calibri"/>
      <family val="2"/>
      <scheme val="minor"/>
    </font>
    <font>
      <i/>
      <sz val="11"/>
      <color theme="8" tint="-0.499984740745262"/>
      <name val="Calibri"/>
      <family val="2"/>
      <scheme val="minor"/>
    </font>
    <font>
      <b/>
      <sz val="11"/>
      <name val="Calibri"/>
      <family val="2"/>
      <scheme val="minor"/>
    </font>
    <font>
      <sz val="11"/>
      <color theme="3" tint="0.39997558519241921"/>
      <name val="Calibri"/>
      <family val="2"/>
      <scheme val="minor"/>
    </font>
    <font>
      <b/>
      <sz val="12"/>
      <name val="Calibri"/>
      <family val="2"/>
      <scheme val="minor"/>
    </font>
    <font>
      <b/>
      <sz val="14"/>
      <name val="Calibri"/>
      <family val="2"/>
      <scheme val="minor"/>
    </font>
    <font>
      <b/>
      <sz val="12"/>
      <color theme="0"/>
      <name val="Calibri"/>
      <family val="2"/>
      <scheme val="minor"/>
    </font>
    <font>
      <b/>
      <sz val="11"/>
      <color theme="0"/>
      <name val="Calibri"/>
      <family val="2"/>
      <scheme val="minor"/>
    </font>
    <font>
      <b/>
      <sz val="12"/>
      <color theme="1"/>
      <name val="Calibri"/>
      <family val="2"/>
      <scheme val="minor"/>
    </font>
    <font>
      <i/>
      <sz val="14"/>
      <color theme="0"/>
      <name val="Calibri"/>
      <family val="2"/>
      <scheme val="minor"/>
    </font>
    <font>
      <i/>
      <sz val="14"/>
      <color theme="0"/>
      <name val="Franklin Gothic Demi"/>
      <family val="2"/>
    </font>
    <font>
      <i/>
      <sz val="11"/>
      <color theme="1" tint="0.499984740745262"/>
      <name val="Calibri"/>
      <family val="2"/>
      <scheme val="minor"/>
    </font>
    <font>
      <sz val="11"/>
      <color theme="1" tint="0.499984740745262"/>
      <name val="Calibri"/>
      <family val="2"/>
      <scheme val="minor"/>
    </font>
    <font>
      <sz val="11"/>
      <name val="Calibri"/>
      <family val="2"/>
      <scheme val="minor"/>
    </font>
    <font>
      <sz val="11"/>
      <color rgb="FFFF0000"/>
      <name val="Calibri"/>
      <family val="2"/>
      <scheme val="minor"/>
    </font>
    <font>
      <sz val="9"/>
      <color theme="1"/>
      <name val="Segoe UI"/>
      <family val="2"/>
    </font>
    <font>
      <b/>
      <sz val="11"/>
      <color rgb="FFFFFFFF"/>
      <name val="Calibri"/>
      <family val="2"/>
    </font>
    <font>
      <b/>
      <sz val="11"/>
      <color rgb="FF000000"/>
      <name val="Calibri"/>
      <family val="2"/>
    </font>
    <font>
      <sz val="11"/>
      <color rgb="FF000000"/>
      <name val="Calibri"/>
      <family val="2"/>
    </font>
    <font>
      <u/>
      <sz val="11"/>
      <color theme="10"/>
      <name val="Calibri"/>
      <family val="2"/>
      <scheme val="minor"/>
    </font>
    <font>
      <b/>
      <sz val="11"/>
      <color rgb="FFFF0000"/>
      <name val="Calibri"/>
      <family val="2"/>
      <scheme val="minor"/>
    </font>
    <font>
      <sz val="11"/>
      <color rgb="FF002060"/>
      <name val="Calibri"/>
      <family val="2"/>
      <scheme val="minor"/>
    </font>
    <font>
      <i/>
      <sz val="11"/>
      <name val="Calibri"/>
      <family val="2"/>
      <scheme val="minor"/>
    </font>
    <font>
      <sz val="14"/>
      <color theme="0"/>
      <name val="Franklin Gothic Demi"/>
    </font>
    <font>
      <sz val="11"/>
      <color theme="0"/>
      <name val="Franklin Gothic Demi"/>
    </font>
    <font>
      <sz val="11"/>
      <color rgb="FF000000"/>
      <name val="Calibri"/>
    </font>
    <font>
      <sz val="14"/>
      <color theme="1"/>
      <name val="Franklin Gothic Demi"/>
      <family val="2"/>
    </font>
  </fonts>
  <fills count="11">
    <fill>
      <patternFill patternType="none"/>
    </fill>
    <fill>
      <patternFill patternType="gray125"/>
    </fill>
    <fill>
      <patternFill patternType="solid">
        <fgColor rgb="FF002060"/>
        <bgColor indexed="64"/>
      </patternFill>
    </fill>
    <fill>
      <patternFill patternType="solid">
        <fgColor rgb="FFFF9999"/>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CAD2DC"/>
        <bgColor indexed="64"/>
      </patternFill>
    </fill>
    <fill>
      <patternFill patternType="solid">
        <fgColor theme="9" tint="0.39997558519241921"/>
        <bgColor indexed="64"/>
      </patternFill>
    </fill>
    <fill>
      <patternFill patternType="solid">
        <fgColor rgb="FFE0E0E0"/>
        <bgColor indexed="64"/>
      </patternFill>
    </fill>
    <fill>
      <patternFill patternType="solid">
        <fgColor theme="3"/>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style="thin">
        <color theme="0"/>
      </right>
      <top style="thin">
        <color theme="0"/>
      </top>
      <bottom style="thin">
        <color theme="0"/>
      </bottom>
      <diagonal/>
    </border>
    <border>
      <left style="medium">
        <color rgb="FFFFFFFF"/>
      </left>
      <right style="medium">
        <color rgb="FFFFFFFF"/>
      </right>
      <top style="thin">
        <color theme="0"/>
      </top>
      <bottom style="medium">
        <color rgb="FFFFFFFF"/>
      </bottom>
      <diagonal/>
    </border>
    <border>
      <left style="medium">
        <color rgb="FFFFFFFF"/>
      </left>
      <right style="medium">
        <color rgb="FFFFFFFF"/>
      </right>
      <top style="thin">
        <color theme="0"/>
      </top>
      <bottom/>
      <diagonal/>
    </border>
    <border>
      <left/>
      <right style="medium">
        <color rgb="FFFFFFFF"/>
      </right>
      <top style="thin">
        <color theme="0"/>
      </top>
      <bottom/>
      <diagonal/>
    </border>
    <border>
      <left/>
      <right/>
      <top/>
      <bottom style="thin">
        <color theme="0"/>
      </bottom>
      <diagonal/>
    </border>
    <border>
      <left style="thin">
        <color theme="0"/>
      </left>
      <right/>
      <top/>
      <bottom/>
      <diagonal/>
    </border>
    <border>
      <left/>
      <right/>
      <top style="thin">
        <color theme="0"/>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135">
    <xf numFmtId="0" fontId="0" fillId="0" borderId="0" xfId="0"/>
    <xf numFmtId="0" fontId="0" fillId="2" borderId="0" xfId="0" applyFill="1"/>
    <xf numFmtId="0" fontId="4" fillId="2" borderId="0" xfId="0" applyFont="1" applyFill="1" applyAlignment="1">
      <alignment vertical="center"/>
    </xf>
    <xf numFmtId="0" fontId="2" fillId="0" borderId="0" xfId="0" applyFont="1"/>
    <xf numFmtId="0" fontId="3" fillId="2" borderId="0" xfId="0" applyFont="1" applyFill="1"/>
    <xf numFmtId="0" fontId="4" fillId="2" borderId="0" xfId="0" applyFont="1" applyFill="1"/>
    <xf numFmtId="0" fontId="2" fillId="4" borderId="0" xfId="0" applyFont="1" applyFill="1"/>
    <xf numFmtId="0" fontId="0" fillId="4" borderId="0" xfId="0" applyFill="1"/>
    <xf numFmtId="0" fontId="6" fillId="4" borderId="0" xfId="0" applyFont="1" applyFill="1"/>
    <xf numFmtId="0" fontId="9" fillId="4" borderId="0" xfId="0" quotePrefix="1" applyFont="1" applyFill="1"/>
    <xf numFmtId="0" fontId="2" fillId="0" borderId="0" xfId="0" applyFont="1" applyAlignment="1">
      <alignment horizontal="right"/>
    </xf>
    <xf numFmtId="0" fontId="0" fillId="3" borderId="1" xfId="0" applyFill="1" applyBorder="1" applyAlignment="1">
      <alignment horizontal="center"/>
    </xf>
    <xf numFmtId="0" fontId="0" fillId="5" borderId="2" xfId="0" applyFill="1" applyBorder="1" applyAlignment="1">
      <alignment horizontal="center"/>
    </xf>
    <xf numFmtId="165" fontId="8" fillId="7" borderId="1" xfId="0" applyNumberFormat="1" applyFont="1" applyFill="1" applyBorder="1" applyAlignment="1">
      <alignment horizontal="center"/>
    </xf>
    <xf numFmtId="0" fontId="7" fillId="6" borderId="2" xfId="0" applyFont="1" applyFill="1" applyBorder="1" applyAlignment="1">
      <alignment horizontal="center"/>
    </xf>
    <xf numFmtId="0" fontId="0" fillId="2" borderId="3" xfId="0" applyFill="1" applyBorder="1"/>
    <xf numFmtId="0" fontId="4" fillId="2" borderId="4" xfId="0" applyFont="1" applyFill="1" applyBorder="1" applyAlignment="1">
      <alignment horizontal="left"/>
    </xf>
    <xf numFmtId="0" fontId="4" fillId="2" borderId="4" xfId="0" applyFont="1" applyFill="1" applyBorder="1"/>
    <xf numFmtId="0" fontId="4" fillId="2" borderId="5" xfId="0" applyFont="1" applyFill="1" applyBorder="1"/>
    <xf numFmtId="0" fontId="0" fillId="4" borderId="6" xfId="0" applyFill="1" applyBorder="1"/>
    <xf numFmtId="0" fontId="0" fillId="4" borderId="7" xfId="0" applyFill="1" applyBorder="1"/>
    <xf numFmtId="0" fontId="0" fillId="4" borderId="8" xfId="0" applyFill="1" applyBorder="1"/>
    <xf numFmtId="0" fontId="0" fillId="4" borderId="1" xfId="0" applyFill="1" applyBorder="1"/>
    <xf numFmtId="0" fontId="0" fillId="4" borderId="9" xfId="0" applyFill="1" applyBorder="1"/>
    <xf numFmtId="0" fontId="12" fillId="2" borderId="0" xfId="0" applyFont="1" applyFill="1" applyAlignment="1">
      <alignment vertical="center"/>
    </xf>
    <xf numFmtId="0" fontId="9" fillId="4" borderId="0" xfId="0" quotePrefix="1" applyFont="1" applyFill="1" applyAlignment="1">
      <alignment horizontal="center"/>
    </xf>
    <xf numFmtId="0" fontId="4" fillId="2" borderId="3" xfId="0" applyFont="1" applyFill="1" applyBorder="1" applyAlignment="1">
      <alignment horizontal="left"/>
    </xf>
    <xf numFmtId="0" fontId="0" fillId="5" borderId="1" xfId="0" applyFill="1" applyBorder="1" applyAlignment="1" applyProtection="1">
      <alignment horizontal="center"/>
      <protection locked="0"/>
    </xf>
    <xf numFmtId="0" fontId="0" fillId="2" borderId="4" xfId="0" applyFill="1" applyBorder="1"/>
    <xf numFmtId="0" fontId="0" fillId="2" borderId="5" xfId="0" applyFill="1" applyBorder="1"/>
    <xf numFmtId="0" fontId="10" fillId="4" borderId="0" xfId="0" applyFont="1" applyFill="1" applyAlignment="1">
      <alignment horizontal="center" vertical="center"/>
    </xf>
    <xf numFmtId="0" fontId="14" fillId="4" borderId="0" xfId="0" applyFont="1" applyFill="1"/>
    <xf numFmtId="0" fontId="5" fillId="4" borderId="0" xfId="0" applyFont="1" applyFill="1"/>
    <xf numFmtId="1" fontId="0" fillId="4" borderId="0" xfId="0" applyNumberFormat="1" applyFill="1"/>
    <xf numFmtId="0" fontId="17" fillId="4" borderId="0" xfId="0" applyFont="1" applyFill="1"/>
    <xf numFmtId="164" fontId="0" fillId="4" borderId="0" xfId="0" applyNumberFormat="1" applyFill="1"/>
    <xf numFmtId="0" fontId="13" fillId="2" borderId="0" xfId="0" applyFont="1" applyFill="1" applyAlignment="1">
      <alignment horizontal="left" vertical="center"/>
    </xf>
    <xf numFmtId="0" fontId="18" fillId="4" borderId="0" xfId="0" applyFont="1" applyFill="1" applyAlignment="1">
      <alignment horizontal="left" vertical="center"/>
    </xf>
    <xf numFmtId="0" fontId="0" fillId="4" borderId="0" xfId="0" applyFill="1" applyAlignment="1">
      <alignment vertical="center"/>
    </xf>
    <xf numFmtId="0" fontId="0" fillId="4" borderId="1" xfId="0" applyFill="1" applyBorder="1" applyAlignment="1">
      <alignment horizontal="center"/>
    </xf>
    <xf numFmtId="0" fontId="21" fillId="0" borderId="0" xfId="0" applyFont="1"/>
    <xf numFmtId="0" fontId="23" fillId="8" borderId="10" xfId="0" applyFont="1" applyFill="1" applyBorder="1" applyAlignment="1">
      <alignment horizontal="justify" vertical="center"/>
    </xf>
    <xf numFmtId="8" fontId="0" fillId="0" borderId="0" xfId="0" applyNumberFormat="1"/>
    <xf numFmtId="8" fontId="24" fillId="8" borderId="11" xfId="0" applyNumberFormat="1" applyFont="1" applyFill="1" applyBorder="1" applyAlignment="1">
      <alignment horizontal="right" vertical="center"/>
    </xf>
    <xf numFmtId="0" fontId="23" fillId="8" borderId="12" xfId="0" applyFont="1" applyFill="1" applyBorder="1" applyAlignment="1">
      <alignment horizontal="justify" vertical="center"/>
    </xf>
    <xf numFmtId="8" fontId="24" fillId="8" borderId="13" xfId="0" applyNumberFormat="1" applyFont="1" applyFill="1" applyBorder="1" applyAlignment="1">
      <alignment horizontal="right" vertical="center"/>
    </xf>
    <xf numFmtId="0" fontId="24" fillId="8" borderId="14" xfId="0" applyFont="1" applyFill="1" applyBorder="1" applyAlignment="1">
      <alignment horizontal="right" vertical="center" wrapText="1"/>
    </xf>
    <xf numFmtId="0" fontId="23" fillId="8" borderId="15" xfId="0" applyFont="1" applyFill="1" applyBorder="1" applyAlignment="1">
      <alignment horizontal="justify" vertical="center"/>
    </xf>
    <xf numFmtId="0" fontId="23" fillId="8" borderId="17" xfId="0" applyFont="1" applyFill="1" applyBorder="1" applyAlignment="1">
      <alignment horizontal="justify" vertical="center"/>
    </xf>
    <xf numFmtId="0" fontId="19" fillId="0" borderId="0" xfId="0" applyFont="1"/>
    <xf numFmtId="0" fontId="19" fillId="0" borderId="0" xfId="3" applyFont="1" applyAlignment="1">
      <alignment horizontal="left" vertical="center"/>
    </xf>
    <xf numFmtId="0" fontId="25" fillId="0" borderId="0" xfId="3"/>
    <xf numFmtId="0" fontId="20" fillId="4" borderId="0" xfId="0" applyFont="1" applyFill="1"/>
    <xf numFmtId="0" fontId="24" fillId="8" borderId="11" xfId="0" applyFont="1" applyFill="1" applyBorder="1" applyAlignment="1">
      <alignment horizontal="left" vertical="center" wrapText="1"/>
    </xf>
    <xf numFmtId="0" fontId="24" fillId="8" borderId="13" xfId="0" applyFont="1" applyFill="1" applyBorder="1" applyAlignment="1">
      <alignment horizontal="left" vertical="center" wrapText="1"/>
    </xf>
    <xf numFmtId="0" fontId="24" fillId="8" borderId="16" xfId="0" applyFont="1" applyFill="1" applyBorder="1" applyAlignment="1">
      <alignment horizontal="left" vertical="center" wrapText="1"/>
    </xf>
    <xf numFmtId="0" fontId="24" fillId="8" borderId="15" xfId="0" applyFont="1" applyFill="1" applyBorder="1" applyAlignment="1">
      <alignment horizontal="left" vertical="center" wrapText="1"/>
    </xf>
    <xf numFmtId="0" fontId="26" fillId="4" borderId="0" xfId="0" applyFont="1" applyFill="1"/>
    <xf numFmtId="0" fontId="28" fillId="4" borderId="0" xfId="0" applyFont="1" applyFill="1"/>
    <xf numFmtId="0" fontId="29" fillId="2" borderId="0" xfId="0" applyFont="1" applyFill="1"/>
    <xf numFmtId="0" fontId="30" fillId="2" borderId="0" xfId="0" applyFont="1" applyFill="1"/>
    <xf numFmtId="44" fontId="24" fillId="8" borderId="11" xfId="1" applyFont="1" applyFill="1" applyBorder="1" applyAlignment="1">
      <alignment horizontal="center" vertical="center"/>
    </xf>
    <xf numFmtId="44" fontId="24" fillId="8" borderId="13" xfId="1" applyFont="1" applyFill="1" applyBorder="1" applyAlignment="1">
      <alignment horizontal="center" vertical="center"/>
    </xf>
    <xf numFmtId="44" fontId="31" fillId="8" borderId="16" xfId="1" applyFont="1" applyFill="1" applyBorder="1" applyAlignment="1">
      <alignment horizontal="center" vertical="center" wrapText="1"/>
    </xf>
    <xf numFmtId="44" fontId="31" fillId="8" borderId="13" xfId="1" applyFont="1" applyFill="1" applyBorder="1" applyAlignment="1">
      <alignment horizontal="center" vertical="center"/>
    </xf>
    <xf numFmtId="44" fontId="24" fillId="8" borderId="15" xfId="1" applyFont="1" applyFill="1" applyBorder="1" applyAlignment="1">
      <alignment horizontal="center" vertical="center"/>
    </xf>
    <xf numFmtId="0" fontId="0" fillId="0" borderId="19" xfId="0" applyBorder="1"/>
    <xf numFmtId="1" fontId="7" fillId="6" borderId="4" xfId="0" applyNumberFormat="1" applyFont="1" applyFill="1" applyBorder="1" applyAlignment="1">
      <alignment horizontal="center"/>
    </xf>
    <xf numFmtId="0" fontId="22" fillId="9" borderId="0" xfId="0" applyFont="1" applyFill="1" applyAlignment="1">
      <alignment vertical="center"/>
    </xf>
    <xf numFmtId="0" fontId="23" fillId="10" borderId="16" xfId="0" applyFont="1" applyFill="1" applyBorder="1" applyAlignment="1">
      <alignment horizontal="justify" vertical="center"/>
    </xf>
    <xf numFmtId="44" fontId="24" fillId="10" borderId="16" xfId="1" applyFont="1" applyFill="1" applyBorder="1" applyAlignment="1">
      <alignment horizontal="center" vertical="center" wrapText="1"/>
    </xf>
    <xf numFmtId="1" fontId="7" fillId="6" borderId="4" xfId="0" applyNumberFormat="1" applyFont="1" applyFill="1" applyBorder="1"/>
    <xf numFmtId="0" fontId="32" fillId="0" borderId="0" xfId="0" applyFont="1"/>
    <xf numFmtId="0" fontId="0" fillId="4" borderId="6" xfId="0" applyFill="1" applyBorder="1" applyAlignment="1">
      <alignment horizontal="left" vertical="top" wrapText="1"/>
    </xf>
    <xf numFmtId="0" fontId="0" fillId="4" borderId="0" xfId="0" applyFill="1" applyAlignment="1">
      <alignment horizontal="left" vertical="top" wrapText="1"/>
    </xf>
    <xf numFmtId="0" fontId="0" fillId="4" borderId="7" xfId="0" applyFill="1" applyBorder="1" applyAlignment="1">
      <alignment horizontal="left" vertical="top" wrapText="1"/>
    </xf>
    <xf numFmtId="0" fontId="0" fillId="4" borderId="8" xfId="0" applyFill="1" applyBorder="1" applyAlignment="1">
      <alignment horizontal="left" vertical="top" wrapText="1"/>
    </xf>
    <xf numFmtId="0" fontId="0" fillId="4" borderId="1" xfId="0" applyFill="1" applyBorder="1" applyAlignment="1">
      <alignment horizontal="left" vertical="top" wrapText="1"/>
    </xf>
    <xf numFmtId="0" fontId="0" fillId="4" borderId="9" xfId="0" applyFill="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 xfId="0" applyFill="1" applyBorder="1" applyAlignment="1" applyProtection="1">
      <alignment horizontal="center"/>
      <protection locked="0"/>
    </xf>
    <xf numFmtId="167" fontId="0" fillId="5" borderId="1" xfId="0" applyNumberFormat="1" applyFill="1" applyBorder="1" applyAlignment="1" applyProtection="1">
      <alignment horizontal="center"/>
      <protection locked="0"/>
    </xf>
    <xf numFmtId="44" fontId="0" fillId="6" borderId="1" xfId="1" applyFont="1" applyFill="1" applyBorder="1" applyAlignment="1">
      <alignment horizontal="center"/>
    </xf>
    <xf numFmtId="0" fontId="0" fillId="4" borderId="1" xfId="0" applyFill="1" applyBorder="1" applyAlignment="1">
      <alignment horizontal="center"/>
    </xf>
    <xf numFmtId="1" fontId="7" fillId="6" borderId="0" xfId="0" applyNumberFormat="1" applyFont="1" applyFill="1" applyAlignment="1">
      <alignment horizontal="center"/>
    </xf>
    <xf numFmtId="164" fontId="11" fillId="7" borderId="1" xfId="0" applyNumberFormat="1" applyFont="1" applyFill="1" applyBorder="1" applyAlignment="1">
      <alignment horizontal="center"/>
    </xf>
    <xf numFmtId="44" fontId="11" fillId="7" borderId="1" xfId="0" applyNumberFormat="1" applyFont="1" applyFill="1" applyBorder="1" applyAlignment="1">
      <alignment horizontal="center"/>
    </xf>
    <xf numFmtId="14" fontId="0" fillId="5" borderId="1" xfId="0" applyNumberFormat="1" applyFill="1" applyBorder="1" applyAlignment="1" applyProtection="1">
      <alignment horizontal="center"/>
      <protection locked="0"/>
    </xf>
    <xf numFmtId="3" fontId="0" fillId="5" borderId="1" xfId="0" applyNumberFormat="1" applyFill="1" applyBorder="1" applyAlignment="1" applyProtection="1">
      <alignment horizontal="center"/>
      <protection locked="0"/>
    </xf>
    <xf numFmtId="166" fontId="0" fillId="5" borderId="1" xfId="2" applyNumberFormat="1" applyFont="1" applyFill="1" applyBorder="1" applyAlignment="1" applyProtection="1">
      <alignment horizontal="center"/>
      <protection locked="0"/>
    </xf>
    <xf numFmtId="10" fontId="0" fillId="5" borderId="1" xfId="2" applyNumberFormat="1" applyFont="1" applyFill="1" applyBorder="1" applyAlignment="1" applyProtection="1">
      <alignment horizontal="center"/>
      <protection locked="0"/>
    </xf>
    <xf numFmtId="0" fontId="7" fillId="6" borderId="4" xfId="0" applyFont="1" applyFill="1" applyBorder="1" applyAlignment="1">
      <alignment horizontal="center"/>
    </xf>
    <xf numFmtId="0" fontId="27" fillId="5" borderId="1" xfId="1" applyNumberFormat="1" applyFont="1" applyFill="1" applyBorder="1" applyAlignment="1" applyProtection="1">
      <alignment horizontal="center"/>
      <protection locked="0"/>
    </xf>
    <xf numFmtId="164" fontId="27" fillId="6" borderId="1" xfId="1" applyNumberFormat="1" applyFont="1" applyFill="1" applyBorder="1" applyAlignment="1" applyProtection="1">
      <alignment horizontal="center"/>
      <protection locked="0"/>
    </xf>
    <xf numFmtId="164" fontId="0" fillId="5" borderId="1" xfId="2" applyNumberFormat="1" applyFont="1" applyFill="1" applyBorder="1" applyAlignment="1" applyProtection="1">
      <alignment horizontal="center"/>
      <protection locked="0"/>
    </xf>
    <xf numFmtId="0" fontId="12" fillId="2" borderId="0" xfId="0" applyFont="1" applyFill="1" applyAlignment="1">
      <alignment horizontal="center"/>
    </xf>
    <xf numFmtId="164" fontId="0" fillId="7" borderId="1" xfId="2" applyNumberFormat="1" applyFont="1" applyFill="1" applyBorder="1" applyAlignment="1" applyProtection="1">
      <alignment horizontal="center"/>
    </xf>
    <xf numFmtId="1" fontId="7" fillId="6" borderId="4" xfId="0" applyNumberFormat="1" applyFont="1" applyFill="1" applyBorder="1" applyAlignment="1">
      <alignment horizontal="center"/>
    </xf>
    <xf numFmtId="0" fontId="0" fillId="4" borderId="6" xfId="0" applyFill="1" applyBorder="1" applyAlignment="1">
      <alignment horizontal="center" wrapText="1"/>
    </xf>
    <xf numFmtId="0" fontId="0" fillId="4" borderId="0" xfId="0" applyFill="1" applyAlignment="1">
      <alignment horizontal="center" wrapText="1"/>
    </xf>
    <xf numFmtId="0" fontId="0" fillId="4" borderId="7" xfId="0" applyFill="1" applyBorder="1" applyAlignment="1">
      <alignment horizontal="center" wrapText="1"/>
    </xf>
    <xf numFmtId="0" fontId="0" fillId="4" borderId="8" xfId="0" applyFill="1" applyBorder="1" applyAlignment="1">
      <alignment horizontal="center" wrapText="1"/>
    </xf>
    <xf numFmtId="0" fontId="0" fillId="4" borderId="1" xfId="0" applyFill="1" applyBorder="1" applyAlignment="1">
      <alignment horizontal="center" wrapText="1"/>
    </xf>
    <xf numFmtId="0" fontId="0" fillId="4" borderId="9" xfId="0" applyFill="1" applyBorder="1" applyAlignment="1">
      <alignment horizontal="center" wrapText="1"/>
    </xf>
    <xf numFmtId="166" fontId="7" fillId="6" borderId="1" xfId="2" applyNumberFormat="1" applyFont="1" applyFill="1" applyBorder="1" applyAlignment="1">
      <alignment horizontal="center"/>
    </xf>
    <xf numFmtId="0" fontId="14" fillId="4" borderId="0" xfId="0" applyFont="1" applyFill="1" applyAlignment="1">
      <alignment horizontal="center"/>
    </xf>
    <xf numFmtId="0" fontId="22" fillId="9" borderId="0" xfId="0" applyFont="1" applyFill="1" applyAlignment="1">
      <alignment horizontal="center"/>
    </xf>
    <xf numFmtId="0" fontId="22" fillId="9" borderId="18" xfId="0" applyFont="1" applyFill="1" applyBorder="1" applyAlignment="1">
      <alignment horizontal="center"/>
    </xf>
    <xf numFmtId="0" fontId="22" fillId="9" borderId="0" xfId="0" applyFont="1" applyFill="1" applyAlignment="1">
      <alignment horizontal="center" wrapText="1"/>
    </xf>
    <xf numFmtId="0" fontId="22" fillId="9" borderId="18" xfId="0" applyFont="1" applyFill="1" applyBorder="1" applyAlignment="1">
      <alignment horizontal="center" wrapText="1"/>
    </xf>
    <xf numFmtId="0" fontId="24" fillId="10" borderId="20" xfId="0" applyFont="1" applyFill="1" applyBorder="1" applyAlignment="1">
      <alignment horizontal="center" vertical="center" wrapText="1"/>
    </xf>
    <xf numFmtId="0" fontId="24" fillId="10" borderId="0" xfId="0" applyFont="1" applyFill="1" applyAlignment="1">
      <alignment horizontal="center" vertical="center" wrapText="1"/>
    </xf>
    <xf numFmtId="1" fontId="19" fillId="7" borderId="1" xfId="2" applyNumberFormat="1" applyFont="1" applyFill="1" applyBorder="1" applyAlignment="1" applyProtection="1">
      <alignment horizontal="center"/>
    </xf>
    <xf numFmtId="0" fontId="10" fillId="4" borderId="0" xfId="0" applyFont="1" applyFill="1" applyAlignment="1">
      <alignment horizontal="center" vertical="center"/>
    </xf>
    <xf numFmtId="44" fontId="27" fillId="6" borderId="1" xfId="1" applyFont="1" applyFill="1" applyBorder="1" applyAlignment="1" applyProtection="1">
      <alignment horizontal="center"/>
      <protection locked="0"/>
    </xf>
    <xf numFmtId="0" fontId="29" fillId="2" borderId="3" xfId="0" applyFont="1" applyFill="1" applyBorder="1" applyAlignment="1">
      <alignment horizontal="left" vertical="top"/>
    </xf>
    <xf numFmtId="0" fontId="29" fillId="2" borderId="4" xfId="0" applyFont="1" applyFill="1" applyBorder="1" applyAlignment="1">
      <alignment horizontal="left" vertical="top"/>
    </xf>
    <xf numFmtId="0" fontId="29" fillId="2" borderId="5" xfId="0" applyFont="1" applyFill="1" applyBorder="1" applyAlignment="1">
      <alignment horizontal="left" vertical="top"/>
    </xf>
    <xf numFmtId="0" fontId="29" fillId="2" borderId="3" xfId="0" applyFont="1" applyFill="1" applyBorder="1" applyAlignment="1">
      <alignment horizontal="left"/>
    </xf>
    <xf numFmtId="0" fontId="29" fillId="2" borderId="4" xfId="0" applyFont="1" applyFill="1" applyBorder="1" applyAlignment="1">
      <alignment horizontal="left"/>
    </xf>
    <xf numFmtId="0" fontId="29" fillId="2" borderId="5" xfId="0" applyFont="1" applyFill="1" applyBorder="1" applyAlignment="1">
      <alignment horizontal="left"/>
    </xf>
    <xf numFmtId="0" fontId="0" fillId="4" borderId="6" xfId="0" applyFill="1" applyBorder="1" applyAlignment="1">
      <alignment horizontal="left" wrapText="1"/>
    </xf>
    <xf numFmtId="0" fontId="0" fillId="4" borderId="0" xfId="0" applyFill="1" applyAlignment="1">
      <alignment horizontal="left" wrapText="1"/>
    </xf>
    <xf numFmtId="0" fontId="0" fillId="4" borderId="7" xfId="0" applyFill="1" applyBorder="1" applyAlignment="1">
      <alignment horizontal="left" wrapText="1"/>
    </xf>
    <xf numFmtId="0" fontId="0" fillId="4" borderId="8" xfId="0" applyFill="1" applyBorder="1" applyAlignment="1">
      <alignment horizontal="left" wrapText="1"/>
    </xf>
    <xf numFmtId="0" fontId="0" fillId="4" borderId="1" xfId="0" applyFill="1" applyBorder="1" applyAlignment="1">
      <alignment horizontal="left" wrapText="1"/>
    </xf>
    <xf numFmtId="0" fontId="0" fillId="4" borderId="9" xfId="0" applyFill="1" applyBorder="1" applyAlignment="1">
      <alignment horizontal="left" wrapText="1"/>
    </xf>
  </cellXfs>
  <cellStyles count="4">
    <cellStyle name="Currency" xfId="1" builtinId="4"/>
    <cellStyle name="Hyperlink" xfId="3" builtinId="8"/>
    <cellStyle name="Normal" xfId="0" builtinId="0"/>
    <cellStyle name="Percent" xfId="2" builtinId="5"/>
  </cellStyles>
  <dxfs count="41">
    <dxf>
      <font>
        <b/>
        <i val="0"/>
        <strike val="0"/>
        <condense val="0"/>
        <extend val="0"/>
        <outline val="0"/>
        <shadow val="0"/>
        <u val="none"/>
        <vertAlign val="baseline"/>
        <sz val="11"/>
        <color rgb="FF000000"/>
        <name val="Calibri"/>
        <family val="2"/>
        <scheme val="none"/>
      </font>
      <fill>
        <patternFill patternType="solid">
          <fgColor indexed="64"/>
          <bgColor rgb="FFE0E0E0"/>
        </patternFill>
      </fill>
      <alignment horizontal="justify" vertical="center" textRotation="0" wrapText="0" indent="0" justifyLastLine="0" shrinkToFit="0" readingOrder="0"/>
      <border diagonalUp="0" diagonalDown="0">
        <left style="medium">
          <color rgb="FFFFFFFF"/>
        </left>
        <right style="medium">
          <color rgb="FFFFFFFF"/>
        </right>
        <top style="thin">
          <color theme="0"/>
        </top>
        <bottom style="medium">
          <color rgb="FFFFFFFF"/>
        </bottom>
        <vertical/>
        <horizontal/>
      </border>
    </dxf>
    <dxf>
      <border outline="0">
        <bottom style="medium">
          <color rgb="FFFFFFFF"/>
        </bottom>
      </border>
    </dxf>
    <dxf>
      <font>
        <b/>
        <i val="0"/>
        <strike val="0"/>
        <condense val="0"/>
        <extend val="0"/>
        <outline val="0"/>
        <shadow val="0"/>
        <u val="none"/>
        <vertAlign val="baseline"/>
        <sz val="11"/>
        <color rgb="FF000000"/>
        <name val="Calibri"/>
        <family val="2"/>
        <scheme val="none"/>
      </font>
      <fill>
        <patternFill patternType="solid">
          <fgColor indexed="64"/>
          <bgColor rgb="FFE0E0E0"/>
        </patternFill>
      </fill>
      <alignment horizontal="justify" vertical="center" textRotation="0" wrapText="0" indent="0" justifyLastLine="0" shrinkToFit="0" readingOrder="0"/>
    </dxf>
    <dxf>
      <font>
        <b/>
        <i val="0"/>
        <strike val="0"/>
        <condense val="0"/>
        <extend val="0"/>
        <outline val="0"/>
        <shadow val="0"/>
        <u val="none"/>
        <vertAlign val="baseline"/>
        <sz val="11"/>
        <color rgb="FFFFFFFF"/>
        <name val="Calibri"/>
        <family val="2"/>
        <scheme val="none"/>
      </font>
      <fill>
        <patternFill patternType="solid">
          <fgColor indexed="64"/>
          <bgColor theme="3"/>
        </patternFill>
      </fill>
      <alignment horizontal="general" vertical="center" textRotation="0" wrapText="0" indent="0" justifyLastLine="0" shrinkToFit="0" readingOrder="0"/>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CAD2D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C85DC3-A571-4B06-9C15-F1588FAF1509}" name="CPTCode" displayName="CPTCode" ref="Z6:Z14" totalsRowShown="0" headerRowDxfId="3" dataDxfId="2" tableBorderDxfId="1">
  <autoFilter ref="Z6:Z14" xr:uid="{52C85DC3-A571-4B06-9C15-F1588FAF1509}">
    <filterColumn colId="0" hiddenButton="1"/>
  </autoFilter>
  <tableColumns count="1">
    <tableColumn id="1" xr3:uid="{BF87B32F-EEE2-444B-8DA1-89300978A5F9}" name="CPT Cod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mass.gov/doc/rates-for-mental-health-services-provided-in-community-health-centers-and-mental-health-centers-effective-january-1-2023-0/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36AAB-CB1C-437E-9E02-0C59AA698581}">
  <sheetPr>
    <tabColor rgb="FF002060"/>
  </sheetPr>
  <dimension ref="B1:AD117"/>
  <sheetViews>
    <sheetView showGridLines="0" tabSelected="1" zoomScale="90" zoomScaleNormal="90" workbookViewId="0">
      <selection activeCell="G93" sqref="G93"/>
    </sheetView>
  </sheetViews>
  <sheetFormatPr defaultRowHeight="15" x14ac:dyDescent="0.25"/>
  <cols>
    <col min="1" max="1" width="3" customWidth="1"/>
    <col min="2" max="2" width="5.28515625" customWidth="1"/>
    <col min="3" max="4" width="10.28515625" customWidth="1"/>
    <col min="5" max="5" width="6.42578125" customWidth="1"/>
    <col min="6" max="7" width="10.28515625" customWidth="1"/>
    <col min="8" max="8" width="6.42578125" customWidth="1"/>
    <col min="9" max="10" width="10.28515625" customWidth="1"/>
    <col min="11" max="11" width="6.42578125" customWidth="1"/>
    <col min="12" max="12" width="10.140625" customWidth="1"/>
    <col min="13" max="13" width="10.28515625" customWidth="1"/>
    <col min="14" max="14" width="6.42578125" customWidth="1"/>
    <col min="15" max="16" width="10.28515625" customWidth="1"/>
    <col min="17" max="17" width="6.42578125" customWidth="1"/>
    <col min="18" max="18" width="2.5703125" customWidth="1"/>
    <col min="19" max="19" width="1.28515625" customWidth="1"/>
    <col min="21" max="21" width="1.7109375" customWidth="1"/>
    <col min="22" max="22" width="19.28515625" customWidth="1"/>
    <col min="26" max="26" width="10.85546875" customWidth="1"/>
    <col min="27" max="27" width="58.7109375" customWidth="1"/>
    <col min="28" max="28" width="26.28515625" customWidth="1"/>
    <col min="29" max="29" width="43.42578125" customWidth="1"/>
  </cols>
  <sheetData>
    <row r="1" spans="2:30" s="2" customFormat="1" ht="35.65" customHeight="1" x14ac:dyDescent="0.25">
      <c r="C1" s="2" t="s">
        <v>100</v>
      </c>
    </row>
    <row r="3" spans="2:30" ht="15.75" thickBot="1" x14ac:dyDescent="0.3">
      <c r="B3" s="3" t="s">
        <v>0</v>
      </c>
      <c r="D3" s="88" t="s">
        <v>54</v>
      </c>
      <c r="E3" s="88"/>
      <c r="F3" s="88"/>
      <c r="G3" s="88"/>
      <c r="H3" s="10" t="s">
        <v>1</v>
      </c>
      <c r="J3" s="95">
        <v>45210</v>
      </c>
      <c r="K3" s="95"/>
    </row>
    <row r="4" spans="2:30" x14ac:dyDescent="0.25">
      <c r="Z4" s="68"/>
      <c r="AA4" s="114" t="s">
        <v>29</v>
      </c>
      <c r="AB4" s="116" t="s">
        <v>41</v>
      </c>
      <c r="AC4" s="116" t="s">
        <v>38</v>
      </c>
    </row>
    <row r="5" spans="2:30" ht="15.6" customHeight="1" thickBot="1" x14ac:dyDescent="0.4">
      <c r="B5" s="72" t="s">
        <v>89</v>
      </c>
      <c r="Z5" s="68"/>
      <c r="AA5" s="114"/>
      <c r="AB5" s="116"/>
      <c r="AC5" s="116"/>
      <c r="AD5" s="66"/>
    </row>
    <row r="6" spans="2:30" ht="19.5" x14ac:dyDescent="0.35">
      <c r="B6" s="36">
        <v>1</v>
      </c>
      <c r="C6" s="5" t="s">
        <v>2</v>
      </c>
      <c r="D6" s="4"/>
      <c r="E6" s="4"/>
      <c r="F6" s="4"/>
      <c r="G6" s="4"/>
      <c r="H6" s="4"/>
      <c r="I6" s="4"/>
      <c r="J6" s="4"/>
      <c r="K6" s="4"/>
      <c r="L6" s="4"/>
      <c r="M6" s="4"/>
      <c r="N6" s="4"/>
      <c r="O6" s="4"/>
      <c r="P6" s="4"/>
      <c r="Q6" s="4"/>
      <c r="S6" s="15"/>
      <c r="T6" s="16" t="s">
        <v>3</v>
      </c>
      <c r="U6" s="17"/>
      <c r="V6" s="18"/>
      <c r="Z6" s="68" t="s">
        <v>28</v>
      </c>
      <c r="AA6" s="115"/>
      <c r="AB6" s="117"/>
      <c r="AC6" s="117"/>
    </row>
    <row r="7" spans="2:30" ht="16.5" thickBot="1" x14ac:dyDescent="0.3">
      <c r="B7" s="37">
        <v>1.1000000000000001</v>
      </c>
      <c r="C7" s="31" t="s">
        <v>7</v>
      </c>
      <c r="D7" s="7"/>
      <c r="E7" s="7"/>
      <c r="F7" s="7"/>
      <c r="G7" s="7"/>
      <c r="H7" s="7"/>
      <c r="I7" s="7"/>
      <c r="J7" s="7"/>
      <c r="K7" s="7"/>
      <c r="L7" s="7"/>
      <c r="M7" s="7"/>
      <c r="N7" s="7"/>
      <c r="O7" s="7"/>
      <c r="P7" s="7"/>
      <c r="Q7" s="7"/>
      <c r="S7" s="19"/>
      <c r="T7" s="7"/>
      <c r="U7" s="7"/>
      <c r="V7" s="20"/>
      <c r="Z7" s="47">
        <v>90832</v>
      </c>
      <c r="AA7" s="56" t="s">
        <v>30</v>
      </c>
      <c r="AB7" s="65">
        <v>52.2</v>
      </c>
      <c r="AC7" s="43"/>
    </row>
    <row r="8" spans="2:30" ht="15.75" thickBot="1" x14ac:dyDescent="0.3">
      <c r="B8" s="37"/>
      <c r="C8" s="32" t="s">
        <v>60</v>
      </c>
      <c r="D8" s="7"/>
      <c r="E8" s="7"/>
      <c r="F8" s="7"/>
      <c r="G8" s="7"/>
      <c r="H8" s="7"/>
      <c r="I8" s="7"/>
      <c r="J8" s="7"/>
      <c r="K8" s="7"/>
      <c r="L8" s="7"/>
      <c r="M8" s="7"/>
      <c r="N8" s="7"/>
      <c r="O8" s="7"/>
      <c r="P8" s="7"/>
      <c r="Q8" s="7"/>
      <c r="S8" s="19"/>
      <c r="T8" s="7"/>
      <c r="U8" s="7"/>
      <c r="V8" s="20"/>
      <c r="Z8" s="41">
        <v>90834</v>
      </c>
      <c r="AA8" s="53" t="s">
        <v>31</v>
      </c>
      <c r="AB8" s="61">
        <v>95.46</v>
      </c>
      <c r="AC8" s="43"/>
    </row>
    <row r="9" spans="2:30" ht="15.75" thickBot="1" x14ac:dyDescent="0.3">
      <c r="B9" s="38"/>
      <c r="C9" s="96">
        <v>1000</v>
      </c>
      <c r="D9" s="88"/>
      <c r="E9" s="7"/>
      <c r="F9" s="7"/>
      <c r="G9" s="7"/>
      <c r="H9" s="7"/>
      <c r="I9" s="7"/>
      <c r="J9" s="7"/>
      <c r="K9" s="7"/>
      <c r="L9" s="7"/>
      <c r="M9" s="7"/>
      <c r="N9" s="7"/>
      <c r="O9" s="7"/>
      <c r="P9" s="7"/>
      <c r="Q9" s="7"/>
      <c r="S9" s="19"/>
      <c r="T9" s="11"/>
      <c r="U9" s="7" t="s">
        <v>4</v>
      </c>
      <c r="V9" s="20" t="s">
        <v>5</v>
      </c>
      <c r="Z9" s="41">
        <v>90837</v>
      </c>
      <c r="AA9" s="53" t="s">
        <v>32</v>
      </c>
      <c r="AB9" s="61">
        <v>125.69</v>
      </c>
      <c r="AC9" s="43"/>
    </row>
    <row r="10" spans="2:30" ht="15.75" thickBot="1" x14ac:dyDescent="0.3">
      <c r="B10" s="38"/>
      <c r="C10" s="7"/>
      <c r="D10" s="7"/>
      <c r="E10" s="7"/>
      <c r="F10" s="7"/>
      <c r="G10" s="7"/>
      <c r="H10" s="7"/>
      <c r="I10" s="7"/>
      <c r="J10" s="7"/>
      <c r="K10" s="7"/>
      <c r="L10" s="7"/>
      <c r="M10" s="7"/>
      <c r="N10" s="7"/>
      <c r="O10" s="7"/>
      <c r="P10" s="7"/>
      <c r="Q10" s="7"/>
      <c r="S10" s="19"/>
      <c r="T10" s="12" t="s">
        <v>6</v>
      </c>
      <c r="U10" s="7" t="s">
        <v>4</v>
      </c>
      <c r="V10" s="20" t="s">
        <v>55</v>
      </c>
      <c r="Z10" s="41">
        <v>90846</v>
      </c>
      <c r="AA10" s="53" t="s">
        <v>33</v>
      </c>
      <c r="AB10" s="61">
        <v>101.43</v>
      </c>
      <c r="AC10" s="43"/>
    </row>
    <row r="11" spans="2:30" ht="16.5" thickBot="1" x14ac:dyDescent="0.3">
      <c r="B11" s="37">
        <v>1.2</v>
      </c>
      <c r="C11" s="31" t="s">
        <v>49</v>
      </c>
      <c r="D11" s="7"/>
      <c r="E11" s="7"/>
      <c r="F11" s="7"/>
      <c r="G11" s="7"/>
      <c r="H11" s="8"/>
      <c r="I11" s="7"/>
      <c r="J11" s="7"/>
      <c r="K11" s="7"/>
      <c r="L11" s="7"/>
      <c r="M11" s="7"/>
      <c r="N11" s="7"/>
      <c r="O11" s="7"/>
      <c r="P11" s="7"/>
      <c r="Q11" s="7"/>
      <c r="S11" s="19"/>
      <c r="T11" s="14" t="s">
        <v>6</v>
      </c>
      <c r="U11" s="7" t="s">
        <v>4</v>
      </c>
      <c r="V11" s="20" t="s">
        <v>8</v>
      </c>
      <c r="Z11" s="44">
        <v>90847</v>
      </c>
      <c r="AA11" s="54" t="s">
        <v>34</v>
      </c>
      <c r="AB11" s="62">
        <v>101.43</v>
      </c>
      <c r="AC11" s="45"/>
    </row>
    <row r="12" spans="2:30" ht="15.75" thickBot="1" x14ac:dyDescent="0.3">
      <c r="B12" s="37"/>
      <c r="C12" s="32" t="s">
        <v>61</v>
      </c>
      <c r="D12" s="7"/>
      <c r="E12" s="7"/>
      <c r="F12" s="7"/>
      <c r="G12" s="7"/>
      <c r="H12" s="8"/>
      <c r="I12" s="7"/>
      <c r="J12" s="7"/>
      <c r="K12" s="7"/>
      <c r="L12" s="7"/>
      <c r="M12" s="7"/>
      <c r="N12" s="7"/>
      <c r="O12" s="7"/>
      <c r="P12" s="7"/>
      <c r="Q12" s="7"/>
      <c r="S12" s="19"/>
      <c r="T12" s="13" t="s">
        <v>6</v>
      </c>
      <c r="U12" s="7" t="s">
        <v>4</v>
      </c>
      <c r="V12" s="20" t="s">
        <v>9</v>
      </c>
      <c r="Z12" s="48">
        <v>90849</v>
      </c>
      <c r="AA12" s="55" t="s">
        <v>35</v>
      </c>
      <c r="AB12" s="64">
        <v>27.69</v>
      </c>
      <c r="AC12" s="46" t="s">
        <v>39</v>
      </c>
    </row>
    <row r="13" spans="2:30" ht="15.75" thickBot="1" x14ac:dyDescent="0.3">
      <c r="B13" s="37"/>
      <c r="C13" s="98">
        <v>0.7</v>
      </c>
      <c r="D13" s="98"/>
      <c r="E13" s="9"/>
      <c r="F13" s="7"/>
      <c r="G13" s="7"/>
      <c r="H13" s="7"/>
      <c r="I13" s="7"/>
      <c r="J13" s="7"/>
      <c r="K13" s="7"/>
      <c r="L13" s="7"/>
      <c r="M13" s="7"/>
      <c r="N13" s="7"/>
      <c r="O13" s="7"/>
      <c r="P13" s="7"/>
      <c r="Q13" s="7"/>
      <c r="S13" s="21"/>
      <c r="T13" s="22"/>
      <c r="U13" s="22"/>
      <c r="V13" s="23"/>
      <c r="Z13" s="47">
        <v>90853</v>
      </c>
      <c r="AA13" s="56" t="s">
        <v>36</v>
      </c>
      <c r="AB13" s="63">
        <v>30.31</v>
      </c>
      <c r="AC13" s="46" t="s">
        <v>40</v>
      </c>
    </row>
    <row r="14" spans="2:30" ht="15.75" thickBot="1" x14ac:dyDescent="0.3">
      <c r="B14" s="37"/>
      <c r="C14" s="99">
        <f>C9*C13</f>
        <v>700</v>
      </c>
      <c r="D14" s="99"/>
      <c r="E14" s="7"/>
      <c r="F14" s="7"/>
      <c r="G14" s="7"/>
      <c r="H14" s="7"/>
      <c r="I14" s="7"/>
      <c r="J14" s="7"/>
      <c r="K14" s="7"/>
      <c r="L14" s="7"/>
      <c r="M14" s="7"/>
      <c r="N14" s="7"/>
      <c r="O14" s="7"/>
      <c r="P14" s="7"/>
      <c r="Q14" s="7"/>
      <c r="Z14" s="69" t="s">
        <v>82</v>
      </c>
      <c r="AA14" s="56" t="s">
        <v>56</v>
      </c>
      <c r="AB14" s="70">
        <f>(AB7+AB8)/2</f>
        <v>73.83</v>
      </c>
      <c r="AC14" s="118" t="s">
        <v>83</v>
      </c>
    </row>
    <row r="15" spans="2:30" ht="19.5" x14ac:dyDescent="0.35">
      <c r="B15" s="37"/>
      <c r="C15" s="7"/>
      <c r="D15" s="7"/>
      <c r="E15" s="7"/>
      <c r="F15" s="7"/>
      <c r="G15" s="7"/>
      <c r="H15" s="7"/>
      <c r="I15" s="7"/>
      <c r="J15" s="7"/>
      <c r="K15" s="7"/>
      <c r="L15" s="7"/>
      <c r="M15" s="7"/>
      <c r="N15" s="7"/>
      <c r="O15" s="7"/>
      <c r="P15" s="7"/>
      <c r="Q15" s="7"/>
      <c r="S15" s="26" t="s">
        <v>10</v>
      </c>
      <c r="T15" s="16"/>
      <c r="U15" s="17"/>
      <c r="V15" s="18"/>
      <c r="AA15" s="49"/>
      <c r="AB15" s="49"/>
      <c r="AC15" s="119"/>
    </row>
    <row r="16" spans="2:30" ht="15.75" x14ac:dyDescent="0.25">
      <c r="B16" s="37">
        <v>1.3</v>
      </c>
      <c r="C16" s="31" t="s">
        <v>108</v>
      </c>
      <c r="D16" s="7"/>
      <c r="E16" s="7"/>
      <c r="F16" s="7"/>
      <c r="G16" s="7"/>
      <c r="H16" s="7"/>
      <c r="I16" s="7"/>
      <c r="J16" s="7"/>
      <c r="K16" s="7"/>
      <c r="L16" s="7"/>
      <c r="M16" s="7"/>
      <c r="N16" s="7"/>
      <c r="O16" s="7"/>
      <c r="P16" s="7"/>
      <c r="Q16" s="7"/>
      <c r="S16" s="106" t="s">
        <v>11</v>
      </c>
      <c r="T16" s="107"/>
      <c r="U16" s="107"/>
      <c r="V16" s="108"/>
      <c r="Z16" s="50" t="s">
        <v>37</v>
      </c>
    </row>
    <row r="17" spans="2:28" x14ac:dyDescent="0.25">
      <c r="B17" s="37"/>
      <c r="C17" s="32" t="s">
        <v>62</v>
      </c>
      <c r="D17" s="7"/>
      <c r="E17" s="7"/>
      <c r="F17" s="7"/>
      <c r="G17" s="7"/>
      <c r="H17" s="7"/>
      <c r="I17" s="7"/>
      <c r="J17" s="7"/>
      <c r="K17" s="7"/>
      <c r="L17" s="7"/>
      <c r="M17" s="7"/>
      <c r="N17" s="7"/>
      <c r="O17" s="7"/>
      <c r="P17" s="7"/>
      <c r="Q17" s="7"/>
      <c r="S17" s="106"/>
      <c r="T17" s="107"/>
      <c r="U17" s="107"/>
      <c r="V17" s="108"/>
      <c r="Z17" s="51" t="s">
        <v>42</v>
      </c>
    </row>
    <row r="18" spans="2:28" ht="16.5" thickBot="1" x14ac:dyDescent="0.3">
      <c r="B18" s="37"/>
      <c r="C18" s="113" t="s">
        <v>44</v>
      </c>
      <c r="D18" s="113"/>
      <c r="E18" s="31"/>
      <c r="F18" s="113" t="s">
        <v>45</v>
      </c>
      <c r="G18" s="113"/>
      <c r="H18" s="31"/>
      <c r="I18" s="113" t="s">
        <v>43</v>
      </c>
      <c r="J18" s="113"/>
      <c r="K18" s="7"/>
      <c r="L18" s="113" t="s">
        <v>12</v>
      </c>
      <c r="M18" s="113"/>
      <c r="N18" s="7"/>
      <c r="O18" s="7"/>
      <c r="P18" s="7"/>
      <c r="Q18" s="7"/>
      <c r="S18" s="109"/>
      <c r="T18" s="110"/>
      <c r="U18" s="110"/>
      <c r="V18" s="111"/>
    </row>
    <row r="19" spans="2:28" ht="15.75" thickBot="1" x14ac:dyDescent="0.3">
      <c r="B19" s="37"/>
      <c r="C19" s="97">
        <v>0.15</v>
      </c>
      <c r="D19" s="97"/>
      <c r="E19" s="7"/>
      <c r="F19" s="97">
        <v>0.15</v>
      </c>
      <c r="G19" s="97"/>
      <c r="H19" s="7"/>
      <c r="I19" s="97">
        <v>0.7</v>
      </c>
      <c r="J19" s="97"/>
      <c r="K19" s="7"/>
      <c r="L19" s="112">
        <f>I19+F19+C19</f>
        <v>1</v>
      </c>
      <c r="M19" s="112"/>
      <c r="N19" s="7"/>
      <c r="O19" s="7"/>
      <c r="P19" s="7"/>
      <c r="Q19" s="7"/>
    </row>
    <row r="20" spans="2:28" x14ac:dyDescent="0.25">
      <c r="B20" s="37"/>
      <c r="C20" s="105">
        <f>C19*$C$14</f>
        <v>105</v>
      </c>
      <c r="D20" s="105"/>
      <c r="E20" s="33"/>
      <c r="F20" s="105">
        <f>F19*$C$14</f>
        <v>105</v>
      </c>
      <c r="G20" s="105"/>
      <c r="H20" s="33"/>
      <c r="I20" s="105">
        <f>I19*$C$14</f>
        <v>489.99999999999994</v>
      </c>
      <c r="J20" s="105"/>
      <c r="K20" s="33"/>
      <c r="L20" s="92">
        <f>I20+F20+C20</f>
        <v>700</v>
      </c>
      <c r="M20" s="92"/>
      <c r="N20" s="7"/>
      <c r="O20" s="7"/>
      <c r="P20" s="7"/>
      <c r="Q20" s="7"/>
      <c r="AB20" s="42"/>
    </row>
    <row r="21" spans="2:28" x14ac:dyDescent="0.25">
      <c r="B21" s="37"/>
      <c r="C21" s="7"/>
      <c r="D21" s="7"/>
      <c r="E21" s="7"/>
      <c r="F21" s="7"/>
      <c r="G21" s="7"/>
      <c r="H21" s="7"/>
      <c r="I21" s="7"/>
      <c r="J21" s="7"/>
      <c r="K21" s="7"/>
      <c r="L21" s="7"/>
      <c r="M21" s="7"/>
      <c r="N21" s="7"/>
      <c r="O21" s="7"/>
      <c r="P21" s="7"/>
      <c r="Q21" s="7"/>
    </row>
    <row r="22" spans="2:28" ht="15.75" x14ac:dyDescent="0.25">
      <c r="B22" s="37">
        <v>1.4</v>
      </c>
      <c r="C22" s="31" t="s">
        <v>13</v>
      </c>
      <c r="D22" s="7"/>
      <c r="E22" s="7"/>
      <c r="F22" s="7"/>
      <c r="G22" s="7"/>
      <c r="H22" s="7"/>
      <c r="I22" s="7"/>
      <c r="J22" s="7"/>
      <c r="K22" s="7"/>
      <c r="L22" s="7"/>
      <c r="M22" s="7"/>
      <c r="N22" s="7"/>
      <c r="O22" s="7"/>
      <c r="P22" s="7"/>
      <c r="Q22" s="7"/>
    </row>
    <row r="23" spans="2:28" x14ac:dyDescent="0.25">
      <c r="B23" s="37"/>
      <c r="C23" s="32" t="s">
        <v>99</v>
      </c>
      <c r="D23" s="7"/>
      <c r="E23" s="7"/>
      <c r="F23" s="7"/>
      <c r="G23" s="7"/>
      <c r="H23" s="7"/>
      <c r="I23" s="7"/>
      <c r="J23" s="7"/>
      <c r="K23" s="7"/>
      <c r="L23" s="7"/>
      <c r="M23" s="7"/>
      <c r="N23" s="7"/>
      <c r="O23" s="7"/>
      <c r="P23" s="7"/>
      <c r="Q23" s="7"/>
    </row>
    <row r="24" spans="2:28" ht="15.75" thickBot="1" x14ac:dyDescent="0.3">
      <c r="B24" s="37"/>
      <c r="C24" s="120">
        <f>C9</f>
        <v>1000</v>
      </c>
      <c r="D24" s="120"/>
      <c r="E24" s="7"/>
      <c r="F24" s="7"/>
      <c r="G24" s="7"/>
      <c r="H24" s="7"/>
      <c r="I24" s="7"/>
      <c r="J24" s="7"/>
      <c r="K24" s="7"/>
      <c r="L24" s="7"/>
      <c r="M24" s="7"/>
      <c r="N24" s="7"/>
      <c r="O24" s="7"/>
      <c r="P24" s="7"/>
      <c r="Q24" s="7"/>
    </row>
    <row r="25" spans="2:28" x14ac:dyDescent="0.25">
      <c r="B25" s="37"/>
      <c r="C25" s="7"/>
      <c r="D25" s="7"/>
      <c r="E25" s="7"/>
      <c r="F25" s="7"/>
      <c r="G25" s="7"/>
      <c r="H25" s="7"/>
      <c r="I25" s="7"/>
      <c r="J25" s="7"/>
      <c r="K25" s="7"/>
      <c r="L25" s="7"/>
      <c r="M25" s="7"/>
      <c r="N25" s="7"/>
      <c r="O25" s="7"/>
      <c r="P25" s="7"/>
      <c r="Q25" s="7"/>
    </row>
    <row r="26" spans="2:28" ht="15.75" x14ac:dyDescent="0.25">
      <c r="B26" s="37">
        <v>1.5</v>
      </c>
      <c r="C26" s="31" t="s">
        <v>14</v>
      </c>
      <c r="D26" s="7"/>
      <c r="E26" s="7"/>
      <c r="F26" s="7"/>
      <c r="G26" s="7"/>
      <c r="H26" s="7"/>
      <c r="I26" s="7"/>
      <c r="J26" s="7"/>
      <c r="K26" s="7"/>
      <c r="L26" s="7"/>
      <c r="M26" s="7"/>
      <c r="N26" s="7"/>
      <c r="O26" s="7"/>
      <c r="P26" s="7"/>
      <c r="Q26" s="7"/>
      <c r="V26" s="40"/>
    </row>
    <row r="27" spans="2:28" x14ac:dyDescent="0.25">
      <c r="B27" s="37"/>
      <c r="C27" s="58" t="s">
        <v>63</v>
      </c>
      <c r="D27" s="7"/>
      <c r="E27" s="7"/>
      <c r="F27" s="7"/>
      <c r="G27" s="7"/>
      <c r="H27" s="7"/>
      <c r="I27" s="7"/>
      <c r="J27" s="7"/>
      <c r="K27" s="7"/>
      <c r="L27" s="7"/>
      <c r="M27" s="7"/>
      <c r="N27" s="7"/>
      <c r="O27" s="7"/>
      <c r="P27" s="7"/>
      <c r="Q27" s="7"/>
    </row>
    <row r="28" spans="2:28" ht="15.75" thickBot="1" x14ac:dyDescent="0.3">
      <c r="B28" s="37"/>
      <c r="C28" s="120">
        <f>C20+F20</f>
        <v>210</v>
      </c>
      <c r="D28" s="120"/>
      <c r="E28" s="7"/>
      <c r="F28" s="7"/>
      <c r="G28" s="7"/>
      <c r="H28" s="7"/>
      <c r="I28" s="7"/>
      <c r="J28" s="7"/>
      <c r="K28" s="7"/>
      <c r="L28" s="7"/>
      <c r="M28" s="7"/>
      <c r="N28" s="7"/>
      <c r="O28" s="7"/>
      <c r="P28" s="7"/>
      <c r="Q28" s="7"/>
    </row>
    <row r="29" spans="2:28" x14ac:dyDescent="0.25">
      <c r="B29" s="37"/>
      <c r="C29" s="7"/>
      <c r="D29" s="7"/>
      <c r="E29" s="7"/>
      <c r="F29" s="7"/>
      <c r="G29" s="7"/>
      <c r="H29" s="7"/>
      <c r="I29" s="7"/>
      <c r="J29" s="7"/>
      <c r="K29" s="7"/>
      <c r="L29" s="7"/>
      <c r="M29" s="7"/>
      <c r="N29" s="7"/>
      <c r="O29" s="7"/>
      <c r="P29" s="7"/>
      <c r="Q29" s="7"/>
    </row>
    <row r="31" spans="2:28" ht="20.25" thickBot="1" x14ac:dyDescent="0.4">
      <c r="B31" s="36">
        <v>2</v>
      </c>
      <c r="C31" s="5" t="s">
        <v>90</v>
      </c>
      <c r="D31" s="4"/>
      <c r="E31" s="4"/>
      <c r="F31" s="4"/>
      <c r="G31" s="4"/>
      <c r="H31" s="4"/>
      <c r="I31" s="4"/>
      <c r="J31" s="4"/>
      <c r="K31" s="4"/>
      <c r="L31" s="4"/>
      <c r="M31" s="4"/>
      <c r="N31" s="4"/>
      <c r="O31" s="4"/>
      <c r="P31" s="4"/>
      <c r="Q31" s="4"/>
    </row>
    <row r="32" spans="2:28" ht="19.5" x14ac:dyDescent="0.35">
      <c r="B32" s="37">
        <v>2.1</v>
      </c>
      <c r="C32" s="31" t="s">
        <v>101</v>
      </c>
      <c r="D32" s="7"/>
      <c r="E32" s="7"/>
      <c r="F32" s="7"/>
      <c r="G32" s="7"/>
      <c r="H32" s="7"/>
      <c r="I32" s="7"/>
      <c r="J32" s="7"/>
      <c r="K32" s="57"/>
      <c r="L32" s="7"/>
      <c r="M32" s="7"/>
      <c r="N32" s="7"/>
      <c r="O32" s="7"/>
      <c r="P32" s="7"/>
      <c r="Q32" s="7"/>
      <c r="T32" s="126" t="s">
        <v>87</v>
      </c>
      <c r="U32" s="127"/>
      <c r="V32" s="127"/>
      <c r="W32" s="127"/>
      <c r="X32" s="127"/>
      <c r="Y32" s="127"/>
      <c r="Z32" s="127"/>
      <c r="AA32" s="128"/>
    </row>
    <row r="33" spans="2:27" ht="15.75" thickBot="1" x14ac:dyDescent="0.3">
      <c r="B33" s="37"/>
      <c r="C33" s="100" t="s">
        <v>82</v>
      </c>
      <c r="D33" s="100"/>
      <c r="E33" s="7"/>
      <c r="F33" s="101">
        <f>IF(C33=$Z$14,$AB$14,IF(C33=$Z$7,$AB$7,IF(C33=$Z$8,$AB$8,IF(C33=$Z$9,$AB$9,IF(C33=$Z$10,$AB$10,IF(C33=$Z$11,$AB$11,IF(C33=$Z$12,$AB$12,IF(C33=$Z$13,$AB$13,0))))))))</f>
        <v>73.83</v>
      </c>
      <c r="G33" s="101"/>
      <c r="H33" s="7"/>
      <c r="I33" s="7"/>
      <c r="J33" s="7"/>
      <c r="K33" s="7"/>
      <c r="L33" s="7"/>
      <c r="M33" s="7"/>
      <c r="N33" s="7"/>
      <c r="O33" s="7"/>
      <c r="P33" s="7"/>
      <c r="Q33" s="7"/>
      <c r="T33" s="73" t="s">
        <v>109</v>
      </c>
      <c r="U33" s="74"/>
      <c r="V33" s="74"/>
      <c r="W33" s="74"/>
      <c r="X33" s="74"/>
      <c r="Y33" s="74"/>
      <c r="Z33" s="74"/>
      <c r="AA33" s="75"/>
    </row>
    <row r="34" spans="2:27" x14ac:dyDescent="0.25">
      <c r="B34" s="37"/>
      <c r="C34" s="7"/>
      <c r="D34" s="7"/>
      <c r="E34" s="7"/>
      <c r="F34" s="7"/>
      <c r="G34" s="7"/>
      <c r="H34" s="7"/>
      <c r="I34" s="7"/>
      <c r="J34" s="7"/>
      <c r="K34" s="7"/>
      <c r="L34" s="7"/>
      <c r="M34" s="7"/>
      <c r="N34" s="7"/>
      <c r="O34" s="7"/>
      <c r="P34" s="7"/>
      <c r="Q34" s="7"/>
      <c r="T34" s="73"/>
      <c r="U34" s="74"/>
      <c r="V34" s="74"/>
      <c r="W34" s="74"/>
      <c r="X34" s="74"/>
      <c r="Y34" s="74"/>
      <c r="Z34" s="74"/>
      <c r="AA34" s="75"/>
    </row>
    <row r="35" spans="2:27" ht="16.5" thickBot="1" x14ac:dyDescent="0.3">
      <c r="B35" s="37">
        <v>2.2000000000000002</v>
      </c>
      <c r="C35" s="31" t="s">
        <v>102</v>
      </c>
      <c r="D35" s="31"/>
      <c r="E35" s="31"/>
      <c r="F35" s="31"/>
      <c r="G35" s="31"/>
      <c r="H35" s="7"/>
      <c r="I35" s="7"/>
      <c r="J35" s="7"/>
      <c r="K35" s="7"/>
      <c r="L35" s="7"/>
      <c r="M35" s="7"/>
      <c r="N35" s="7"/>
      <c r="O35" s="7"/>
      <c r="P35" s="7"/>
      <c r="Q35" s="7"/>
      <c r="T35" s="76"/>
      <c r="U35" s="77"/>
      <c r="V35" s="77"/>
      <c r="W35" s="77"/>
      <c r="X35" s="77"/>
      <c r="Y35" s="77"/>
      <c r="Z35" s="77"/>
      <c r="AA35" s="78"/>
    </row>
    <row r="36" spans="2:27" ht="15.75" x14ac:dyDescent="0.25">
      <c r="B36" s="37"/>
      <c r="C36" s="32" t="s">
        <v>64</v>
      </c>
      <c r="D36" s="31"/>
      <c r="E36" s="31"/>
      <c r="F36" s="31"/>
      <c r="G36" s="31"/>
      <c r="H36" s="7"/>
      <c r="I36" s="7"/>
      <c r="J36" s="7"/>
      <c r="K36" s="7"/>
      <c r="L36" s="7"/>
      <c r="M36" s="7"/>
      <c r="N36" s="7"/>
      <c r="O36" s="7"/>
      <c r="P36" s="7"/>
      <c r="Q36" s="7"/>
    </row>
    <row r="37" spans="2:27" ht="15.75" thickBot="1" x14ac:dyDescent="0.3">
      <c r="B37" s="37"/>
      <c r="C37" s="104">
        <f>F33*C24</f>
        <v>73830</v>
      </c>
      <c r="D37" s="104"/>
      <c r="E37" s="7"/>
      <c r="F37" s="7"/>
      <c r="G37" s="7"/>
      <c r="H37" s="7"/>
      <c r="I37" s="7"/>
      <c r="J37" s="7"/>
      <c r="K37" s="7"/>
      <c r="L37" s="7"/>
      <c r="M37" s="7"/>
      <c r="N37" s="7"/>
      <c r="O37" s="7"/>
      <c r="P37" s="7"/>
      <c r="Q37" s="7"/>
    </row>
    <row r="38" spans="2:27" ht="15.75" thickBot="1" x14ac:dyDescent="0.3">
      <c r="B38" s="37"/>
      <c r="C38" s="7"/>
      <c r="D38" s="7"/>
      <c r="E38" s="7"/>
      <c r="F38" s="7"/>
      <c r="G38" s="7"/>
      <c r="H38" s="7"/>
      <c r="I38" s="7"/>
      <c r="J38" s="7"/>
      <c r="K38" s="7"/>
      <c r="L38" s="7"/>
      <c r="M38" s="7"/>
      <c r="N38" s="7"/>
      <c r="O38" s="7"/>
      <c r="P38" s="7"/>
      <c r="Q38" s="7"/>
    </row>
    <row r="39" spans="2:27" ht="19.5" x14ac:dyDescent="0.35">
      <c r="B39" s="37">
        <v>2.2999999999999998</v>
      </c>
      <c r="C39" s="31" t="s">
        <v>47</v>
      </c>
      <c r="D39" s="7"/>
      <c r="E39" s="7"/>
      <c r="F39" s="7"/>
      <c r="G39" s="7"/>
      <c r="H39" s="7"/>
      <c r="I39" s="7"/>
      <c r="J39" s="7"/>
      <c r="K39" s="7"/>
      <c r="L39" s="7"/>
      <c r="M39" s="7"/>
      <c r="N39" s="7"/>
      <c r="O39" s="7"/>
      <c r="P39" s="7"/>
      <c r="Q39" s="7"/>
      <c r="T39" s="126" t="s">
        <v>84</v>
      </c>
      <c r="U39" s="127"/>
      <c r="V39" s="127"/>
      <c r="W39" s="127"/>
      <c r="X39" s="127"/>
      <c r="Y39" s="127"/>
      <c r="Z39" s="127"/>
      <c r="AA39" s="128"/>
    </row>
    <row r="40" spans="2:27" ht="14.65" customHeight="1" x14ac:dyDescent="0.25">
      <c r="B40" s="37"/>
      <c r="C40" s="7" t="s">
        <v>66</v>
      </c>
      <c r="D40" s="7"/>
      <c r="E40" s="7"/>
      <c r="F40" s="7" t="s">
        <v>65</v>
      </c>
      <c r="G40" s="7"/>
      <c r="H40" s="7"/>
      <c r="I40" s="7" t="s">
        <v>50</v>
      </c>
      <c r="J40" s="52"/>
      <c r="K40" s="7"/>
      <c r="L40" s="7" t="s">
        <v>57</v>
      </c>
      <c r="M40" s="7"/>
      <c r="N40" s="7"/>
      <c r="O40" s="7" t="s">
        <v>69</v>
      </c>
      <c r="P40" s="7"/>
      <c r="Q40" s="7"/>
      <c r="T40" s="73" t="s">
        <v>110</v>
      </c>
      <c r="U40" s="74"/>
      <c r="V40" s="74"/>
      <c r="W40" s="74"/>
      <c r="X40" s="74"/>
      <c r="Y40" s="74"/>
      <c r="Z40" s="74"/>
      <c r="AA40" s="75"/>
    </row>
    <row r="41" spans="2:27" ht="15.75" thickBot="1" x14ac:dyDescent="0.3">
      <c r="B41" s="37"/>
      <c r="C41" s="100">
        <v>105</v>
      </c>
      <c r="D41" s="100"/>
      <c r="E41" s="7"/>
      <c r="F41" s="100">
        <v>2</v>
      </c>
      <c r="G41" s="100"/>
      <c r="H41" s="7"/>
      <c r="I41" s="100">
        <v>90832</v>
      </c>
      <c r="J41" s="100"/>
      <c r="K41" s="7"/>
      <c r="L41" s="101">
        <f>IF(I41=$Z$14,$AB$14,IF(I41=$Z$7,$AB$7,IF(I41=$Z$8,$AB$8,IF(I41=$Z$9,$AB$9,IF(I41=$Z$10,$AB$10,IF(I41=$Z$11,$AB$11,IF(I41=$Z$12,$AB$12,IF(I41=$Z$13,$AB$13,0))))))))</f>
        <v>52.2</v>
      </c>
      <c r="M41" s="101"/>
      <c r="N41" s="7"/>
      <c r="O41" s="122">
        <f>$C$41*F41*L41</f>
        <v>10962</v>
      </c>
      <c r="P41" s="122"/>
      <c r="Q41" s="7"/>
      <c r="T41" s="73"/>
      <c r="U41" s="74"/>
      <c r="V41" s="74"/>
      <c r="W41" s="74"/>
      <c r="X41" s="74"/>
      <c r="Y41" s="74"/>
      <c r="Z41" s="74"/>
      <c r="AA41" s="75"/>
    </row>
    <row r="42" spans="2:27" ht="15.75" thickBot="1" x14ac:dyDescent="0.3">
      <c r="B42" s="37"/>
      <c r="C42" s="71" t="s">
        <v>68</v>
      </c>
      <c r="D42" s="67">
        <f>$F$20</f>
        <v>105</v>
      </c>
      <c r="E42" s="7"/>
      <c r="F42" s="7"/>
      <c r="G42" s="7"/>
      <c r="H42" s="7"/>
      <c r="I42" s="7"/>
      <c r="J42" s="7"/>
      <c r="K42" s="7"/>
      <c r="L42" s="7"/>
      <c r="M42" s="7"/>
      <c r="N42" s="7"/>
      <c r="O42" s="7"/>
      <c r="P42" s="7"/>
      <c r="Q42" s="7"/>
      <c r="T42" s="76"/>
      <c r="U42" s="77"/>
      <c r="V42" s="77"/>
      <c r="W42" s="77"/>
      <c r="X42" s="77"/>
      <c r="Y42" s="77"/>
      <c r="Z42" s="77"/>
      <c r="AA42" s="78"/>
    </row>
    <row r="43" spans="2:27" ht="15.75" thickBot="1" x14ac:dyDescent="0.3">
      <c r="B43" s="37"/>
      <c r="C43" s="7"/>
      <c r="D43" s="7"/>
      <c r="E43" s="7"/>
      <c r="F43" s="7"/>
      <c r="G43" s="7"/>
      <c r="H43" s="7"/>
      <c r="I43" s="7"/>
      <c r="J43" s="7"/>
      <c r="K43" s="7"/>
      <c r="L43" s="7"/>
      <c r="M43" s="7"/>
      <c r="N43" s="7"/>
      <c r="O43" s="7"/>
      <c r="P43" s="7"/>
      <c r="Q43" s="7"/>
    </row>
    <row r="44" spans="2:27" ht="19.5" x14ac:dyDescent="0.35">
      <c r="B44" s="37">
        <v>2.4</v>
      </c>
      <c r="C44" s="31" t="s">
        <v>48</v>
      </c>
      <c r="D44" s="7"/>
      <c r="E44" s="7"/>
      <c r="F44" s="7"/>
      <c r="G44" s="7"/>
      <c r="H44" s="7"/>
      <c r="I44" s="7"/>
      <c r="J44" s="7"/>
      <c r="K44" s="7"/>
      <c r="L44" s="7"/>
      <c r="M44" s="7"/>
      <c r="N44" s="7"/>
      <c r="O44" s="7"/>
      <c r="P44" s="7"/>
      <c r="Q44" s="7"/>
      <c r="T44" s="126" t="s">
        <v>85</v>
      </c>
      <c r="U44" s="127"/>
      <c r="V44" s="127"/>
      <c r="W44" s="127"/>
      <c r="X44" s="127"/>
      <c r="Y44" s="127"/>
      <c r="Z44" s="127"/>
      <c r="AA44" s="128"/>
    </row>
    <row r="45" spans="2:27" x14ac:dyDescent="0.25">
      <c r="B45" s="37"/>
      <c r="C45" s="7" t="s">
        <v>67</v>
      </c>
      <c r="D45" s="7"/>
      <c r="E45" s="7"/>
      <c r="F45" s="7" t="s">
        <v>65</v>
      </c>
      <c r="G45" s="7"/>
      <c r="H45" s="7"/>
      <c r="I45" s="7" t="s">
        <v>50</v>
      </c>
      <c r="J45" s="52"/>
      <c r="K45" s="7"/>
      <c r="L45" s="7" t="s">
        <v>57</v>
      </c>
      <c r="M45" s="7"/>
      <c r="N45" s="7"/>
      <c r="O45" s="7" t="s">
        <v>70</v>
      </c>
      <c r="P45" s="7"/>
      <c r="Q45" s="7"/>
      <c r="T45" s="73" t="s">
        <v>111</v>
      </c>
      <c r="U45" s="74"/>
      <c r="V45" s="74"/>
      <c r="W45" s="74"/>
      <c r="X45" s="74"/>
      <c r="Y45" s="74"/>
      <c r="Z45" s="74"/>
      <c r="AA45" s="75"/>
    </row>
    <row r="46" spans="2:27" ht="15.75" thickBot="1" x14ac:dyDescent="0.3">
      <c r="B46" s="37"/>
      <c r="C46" s="100">
        <v>105</v>
      </c>
      <c r="D46" s="100"/>
      <c r="E46" s="7"/>
      <c r="F46" s="100">
        <v>2</v>
      </c>
      <c r="G46" s="100"/>
      <c r="H46" s="7"/>
      <c r="I46" s="100">
        <v>90847</v>
      </c>
      <c r="J46" s="100"/>
      <c r="K46" s="7"/>
      <c r="L46" s="101">
        <f>IF(I46=$Z$14,$AB$14,IF(I46=$Z$7,$AB$7,IF(I46=$Z$8,$AB$8,IF(I46=$Z$9,$AB$9,IF(I46=$Z$10,$AB$10,IF(I46=$Z$11,$AB$11,IF(I46=$Z$12,$AB$12,IF(I46=$Z$13,$AB$13,0))))))))</f>
        <v>101.43</v>
      </c>
      <c r="M46" s="101"/>
      <c r="N46" s="7"/>
      <c r="O46" s="122">
        <f>C46*F46*L46</f>
        <v>21300.300000000003</v>
      </c>
      <c r="P46" s="122"/>
      <c r="Q46" s="7"/>
      <c r="T46" s="73"/>
      <c r="U46" s="74"/>
      <c r="V46" s="74"/>
      <c r="W46" s="74"/>
      <c r="X46" s="74"/>
      <c r="Y46" s="74"/>
      <c r="Z46" s="74"/>
      <c r="AA46" s="75"/>
    </row>
    <row r="47" spans="2:27" ht="15.75" thickBot="1" x14ac:dyDescent="0.3">
      <c r="B47" s="37"/>
      <c r="C47" s="71" t="s">
        <v>68</v>
      </c>
      <c r="D47" s="67">
        <f>$C$20</f>
        <v>105</v>
      </c>
      <c r="E47" s="7"/>
      <c r="F47" s="7"/>
      <c r="G47" s="7"/>
      <c r="H47" s="7"/>
      <c r="I47" s="7"/>
      <c r="J47" s="7"/>
      <c r="K47" s="7"/>
      <c r="L47" s="7"/>
      <c r="M47" s="7"/>
      <c r="N47" s="7"/>
      <c r="O47" s="7"/>
      <c r="P47" s="7"/>
      <c r="Q47" s="7"/>
      <c r="T47" s="76"/>
      <c r="U47" s="77"/>
      <c r="V47" s="77"/>
      <c r="W47" s="77"/>
      <c r="X47" s="77"/>
      <c r="Y47" s="77"/>
      <c r="Z47" s="77"/>
      <c r="AA47" s="78"/>
    </row>
    <row r="48" spans="2:27" ht="15.75" thickBot="1" x14ac:dyDescent="0.3">
      <c r="B48" s="37"/>
      <c r="C48" s="7"/>
      <c r="D48" s="7"/>
      <c r="E48" s="7"/>
      <c r="F48" s="7"/>
      <c r="G48" s="7"/>
      <c r="H48" s="7"/>
      <c r="I48" s="7"/>
      <c r="J48" s="7"/>
      <c r="K48" s="7"/>
      <c r="L48" s="7"/>
      <c r="M48" s="7"/>
      <c r="N48" s="7"/>
      <c r="O48" s="7"/>
      <c r="P48" s="7"/>
      <c r="Q48" s="7"/>
    </row>
    <row r="49" spans="2:27" ht="19.5" x14ac:dyDescent="0.25">
      <c r="B49" s="37">
        <v>2.5</v>
      </c>
      <c r="C49" s="31" t="s">
        <v>71</v>
      </c>
      <c r="D49" s="7"/>
      <c r="E49" s="7"/>
      <c r="F49" s="7"/>
      <c r="G49" s="7"/>
      <c r="H49" s="7"/>
      <c r="I49" s="7"/>
      <c r="J49" s="7"/>
      <c r="K49" s="7"/>
      <c r="L49" s="7"/>
      <c r="M49" s="7"/>
      <c r="N49" s="7"/>
      <c r="O49" s="7"/>
      <c r="P49" s="7"/>
      <c r="Q49" s="7"/>
      <c r="T49" s="123" t="s">
        <v>86</v>
      </c>
      <c r="U49" s="124"/>
      <c r="V49" s="124"/>
      <c r="W49" s="124"/>
      <c r="X49" s="124"/>
      <c r="Y49" s="124"/>
      <c r="Z49" s="124"/>
      <c r="AA49" s="125"/>
    </row>
    <row r="50" spans="2:27" x14ac:dyDescent="0.25">
      <c r="B50" s="37"/>
      <c r="C50" s="7" t="s">
        <v>72</v>
      </c>
      <c r="D50" s="7"/>
      <c r="E50" s="7"/>
      <c r="F50" s="7" t="s">
        <v>73</v>
      </c>
      <c r="G50" s="7"/>
      <c r="H50" s="7"/>
      <c r="I50" s="7" t="s">
        <v>50</v>
      </c>
      <c r="J50" s="52"/>
      <c r="K50" s="7"/>
      <c r="L50" s="7" t="s">
        <v>57</v>
      </c>
      <c r="M50" s="7"/>
      <c r="N50" s="7"/>
      <c r="O50" s="7" t="s">
        <v>74</v>
      </c>
      <c r="P50" s="7"/>
      <c r="Q50" s="7"/>
      <c r="T50" s="129" t="s">
        <v>112</v>
      </c>
      <c r="U50" s="130"/>
      <c r="V50" s="130"/>
      <c r="W50" s="130"/>
      <c r="X50" s="130"/>
      <c r="Y50" s="130"/>
      <c r="Z50" s="130"/>
      <c r="AA50" s="131"/>
    </row>
    <row r="51" spans="2:27" ht="15.75" thickBot="1" x14ac:dyDescent="0.3">
      <c r="B51" s="37"/>
      <c r="C51" s="100"/>
      <c r="D51" s="100"/>
      <c r="E51" s="7"/>
      <c r="F51" s="100"/>
      <c r="G51" s="100"/>
      <c r="H51" s="7"/>
      <c r="I51" s="100">
        <v>90853</v>
      </c>
      <c r="J51" s="100"/>
      <c r="K51" s="7"/>
      <c r="L51" s="101">
        <f>IF(I51=$Z$14,$AB$14,IF(I51=$Z$7,$AB$7,IF(I51=$Z$8,$AB$8,IF(I51=$Z$9,$AB$9,IF(I51=$Z$10,$AB$10,IF(I51=$Z$11,$AB$11,IF(I51=$Z$12,$AB$12,IF(I51=$Z$13,$AB$13,0))))))))</f>
        <v>30.31</v>
      </c>
      <c r="M51" s="101"/>
      <c r="N51" s="7"/>
      <c r="O51" s="122">
        <f>C51*F51*L51</f>
        <v>0</v>
      </c>
      <c r="P51" s="122"/>
      <c r="Q51" s="7"/>
      <c r="T51" s="129"/>
      <c r="U51" s="130"/>
      <c r="V51" s="130"/>
      <c r="W51" s="130"/>
      <c r="X51" s="130"/>
      <c r="Y51" s="130"/>
      <c r="Z51" s="130"/>
      <c r="AA51" s="131"/>
    </row>
    <row r="52" spans="2:27" ht="15.75" thickBot="1" x14ac:dyDescent="0.3">
      <c r="B52" s="37"/>
      <c r="C52" s="7"/>
      <c r="D52" s="7"/>
      <c r="E52" s="7"/>
      <c r="F52" s="7"/>
      <c r="G52" s="7"/>
      <c r="H52" s="7"/>
      <c r="I52" s="7"/>
      <c r="J52" s="7"/>
      <c r="K52" s="7"/>
      <c r="L52" s="7"/>
      <c r="M52" s="7"/>
      <c r="N52" s="7"/>
      <c r="O52" s="7"/>
      <c r="P52" s="7"/>
      <c r="Q52" s="7"/>
      <c r="T52" s="132"/>
      <c r="U52" s="133"/>
      <c r="V52" s="133"/>
      <c r="W52" s="133"/>
      <c r="X52" s="133"/>
      <c r="Y52" s="133"/>
      <c r="Z52" s="133"/>
      <c r="AA52" s="134"/>
    </row>
    <row r="53" spans="2:27" ht="15.75" x14ac:dyDescent="0.25">
      <c r="B53" s="37">
        <v>2.6</v>
      </c>
      <c r="C53" s="31" t="s">
        <v>15</v>
      </c>
      <c r="D53" s="31"/>
      <c r="E53" s="7"/>
      <c r="F53" s="7"/>
      <c r="G53" s="7"/>
      <c r="H53" s="7"/>
      <c r="I53" s="7"/>
      <c r="J53" s="7"/>
      <c r="K53" s="7"/>
      <c r="L53" s="7"/>
      <c r="M53" s="7"/>
      <c r="N53" s="7"/>
      <c r="O53" s="7"/>
      <c r="P53" s="7"/>
      <c r="Q53" s="7"/>
    </row>
    <row r="54" spans="2:27" ht="15.75" x14ac:dyDescent="0.25">
      <c r="B54" s="37"/>
      <c r="C54" s="32" t="s">
        <v>16</v>
      </c>
      <c r="D54" s="31"/>
      <c r="E54" s="7"/>
      <c r="F54" s="7"/>
      <c r="G54" s="7"/>
      <c r="H54" s="7"/>
      <c r="I54" s="7"/>
      <c r="J54" s="7"/>
      <c r="K54" s="7"/>
      <c r="L54" s="7"/>
      <c r="M54" s="7"/>
      <c r="N54" s="7"/>
      <c r="O54" s="7"/>
      <c r="P54" s="7"/>
      <c r="Q54" s="7"/>
    </row>
    <row r="55" spans="2:27" ht="15.75" thickBot="1" x14ac:dyDescent="0.3">
      <c r="B55" s="37"/>
      <c r="C55" s="104">
        <f>O41+O46+O51</f>
        <v>32262.300000000003</v>
      </c>
      <c r="D55" s="104"/>
      <c r="E55" s="7"/>
      <c r="F55" s="7"/>
      <c r="G55" s="7"/>
      <c r="H55" s="7"/>
      <c r="I55" s="7"/>
      <c r="J55" s="7"/>
      <c r="K55" s="7"/>
      <c r="L55" s="7"/>
      <c r="M55" s="7"/>
      <c r="N55" s="7"/>
      <c r="O55" s="7"/>
      <c r="P55" s="7"/>
      <c r="Q55" s="7"/>
    </row>
    <row r="56" spans="2:27" x14ac:dyDescent="0.25">
      <c r="B56" s="37"/>
      <c r="C56" s="7"/>
      <c r="D56" s="7"/>
      <c r="E56" s="7"/>
      <c r="F56" s="7"/>
      <c r="G56" s="7"/>
      <c r="H56" s="7"/>
      <c r="I56" s="7"/>
      <c r="J56" s="7"/>
      <c r="K56" s="7"/>
      <c r="L56" s="7"/>
      <c r="M56" s="7"/>
      <c r="N56" s="7"/>
      <c r="O56" s="7"/>
      <c r="P56" s="7"/>
      <c r="Q56" s="7"/>
    </row>
    <row r="57" spans="2:27" ht="15.75" x14ac:dyDescent="0.25">
      <c r="B57" s="37">
        <v>2.6</v>
      </c>
      <c r="C57" s="24" t="s">
        <v>17</v>
      </c>
      <c r="D57" s="24"/>
      <c r="E57" s="1"/>
      <c r="F57" s="1"/>
      <c r="G57" s="1"/>
      <c r="H57" s="7"/>
      <c r="I57" s="7"/>
      <c r="J57" s="7"/>
      <c r="K57" s="7"/>
      <c r="L57" s="7"/>
      <c r="M57" s="7"/>
      <c r="N57" s="7"/>
      <c r="O57" s="7"/>
      <c r="P57" s="7"/>
      <c r="Q57" s="7"/>
    </row>
    <row r="58" spans="2:27" ht="19.5" thickBot="1" x14ac:dyDescent="0.35">
      <c r="B58" s="37"/>
      <c r="C58" s="93">
        <f>C55+C37</f>
        <v>106092.3</v>
      </c>
      <c r="D58" s="94"/>
      <c r="E58" s="94"/>
      <c r="F58" s="94"/>
      <c r="G58" s="94"/>
      <c r="H58" s="7"/>
      <c r="I58" s="7"/>
      <c r="J58" s="7"/>
      <c r="K58" s="7"/>
      <c r="L58" s="7"/>
      <c r="M58" s="7"/>
      <c r="N58" s="7"/>
      <c r="O58" s="7"/>
      <c r="P58" s="7"/>
      <c r="Q58" s="7"/>
    </row>
    <row r="59" spans="2:27" x14ac:dyDescent="0.25">
      <c r="B59" s="37"/>
      <c r="C59" s="7"/>
      <c r="D59" s="7"/>
      <c r="E59" s="7"/>
      <c r="F59" s="7"/>
      <c r="G59" s="7"/>
      <c r="H59" s="7"/>
      <c r="I59" s="7"/>
      <c r="J59" s="7"/>
      <c r="K59" s="7"/>
      <c r="L59" s="7"/>
      <c r="M59" s="7"/>
      <c r="N59" s="7"/>
      <c r="O59" s="7"/>
      <c r="P59" s="7"/>
      <c r="Q59" s="7"/>
    </row>
    <row r="60" spans="2:27" ht="20.25" thickBot="1" x14ac:dyDescent="0.4">
      <c r="B60" s="36">
        <v>3</v>
      </c>
      <c r="C60" s="5" t="s">
        <v>91</v>
      </c>
      <c r="D60" s="4"/>
      <c r="E60" s="4"/>
      <c r="F60" s="4"/>
      <c r="G60" s="4"/>
      <c r="H60" s="4"/>
      <c r="I60" s="4"/>
      <c r="J60" s="4"/>
      <c r="K60" s="4"/>
      <c r="L60" s="4"/>
      <c r="M60" s="4"/>
      <c r="N60" s="4"/>
      <c r="O60" s="4"/>
      <c r="P60" s="4"/>
      <c r="Q60" s="4"/>
    </row>
    <row r="61" spans="2:27" ht="19.5" x14ac:dyDescent="0.25">
      <c r="B61" s="37">
        <v>3.1</v>
      </c>
      <c r="C61" s="31" t="s">
        <v>18</v>
      </c>
      <c r="D61" s="7"/>
      <c r="E61" s="7"/>
      <c r="F61" s="7"/>
      <c r="G61" s="7"/>
      <c r="H61" s="121"/>
      <c r="I61" s="121"/>
      <c r="J61" s="121"/>
      <c r="K61" s="121"/>
      <c r="L61" s="121"/>
      <c r="M61" s="7"/>
      <c r="N61" s="7"/>
      <c r="O61" s="7"/>
      <c r="P61" s="7"/>
      <c r="Q61" s="7"/>
      <c r="T61" s="123" t="s">
        <v>93</v>
      </c>
      <c r="U61" s="124"/>
      <c r="V61" s="124"/>
      <c r="W61" s="124"/>
      <c r="X61" s="124"/>
      <c r="Y61" s="124"/>
      <c r="Z61" s="124"/>
      <c r="AA61" s="125"/>
    </row>
    <row r="62" spans="2:27" ht="15.75" x14ac:dyDescent="0.25">
      <c r="B62" s="37"/>
      <c r="C62" s="103" t="s">
        <v>95</v>
      </c>
      <c r="D62" s="103"/>
      <c r="E62" s="31"/>
      <c r="F62" s="103" t="s">
        <v>96</v>
      </c>
      <c r="G62" s="103"/>
      <c r="H62" s="31"/>
      <c r="I62" s="103" t="s">
        <v>97</v>
      </c>
      <c r="J62" s="103"/>
      <c r="K62" s="30"/>
      <c r="L62" s="30"/>
      <c r="M62" s="7"/>
      <c r="N62" s="7"/>
      <c r="O62" s="7"/>
      <c r="P62" s="7"/>
      <c r="Q62" s="7"/>
      <c r="T62" s="73" t="s">
        <v>94</v>
      </c>
      <c r="U62" s="74"/>
      <c r="V62" s="74"/>
      <c r="W62" s="74"/>
      <c r="X62" s="74"/>
      <c r="Y62" s="74"/>
      <c r="Z62" s="74"/>
      <c r="AA62" s="75"/>
    </row>
    <row r="63" spans="2:27" ht="16.5" thickBot="1" x14ac:dyDescent="0.3">
      <c r="B63" s="37"/>
      <c r="C63" s="102">
        <v>6</v>
      </c>
      <c r="D63" s="102"/>
      <c r="E63" s="35"/>
      <c r="F63" s="102">
        <v>8</v>
      </c>
      <c r="G63" s="102"/>
      <c r="H63" s="35"/>
      <c r="I63" s="102">
        <v>14</v>
      </c>
      <c r="J63" s="102"/>
      <c r="K63" s="30"/>
      <c r="L63" s="30"/>
      <c r="M63" s="7"/>
      <c r="N63" s="7"/>
      <c r="O63" s="7"/>
      <c r="P63" s="7"/>
      <c r="Q63" s="7"/>
      <c r="T63" s="73"/>
      <c r="U63" s="74"/>
      <c r="V63" s="74"/>
      <c r="W63" s="74"/>
      <c r="X63" s="74"/>
      <c r="Y63" s="74"/>
      <c r="Z63" s="74"/>
      <c r="AA63" s="75"/>
    </row>
    <row r="64" spans="2:27" ht="16.5" thickBot="1" x14ac:dyDescent="0.3">
      <c r="B64" s="37"/>
      <c r="C64" s="6"/>
      <c r="D64" s="7"/>
      <c r="E64" s="7"/>
      <c r="F64" s="7"/>
      <c r="G64" s="7"/>
      <c r="H64" s="30"/>
      <c r="I64" s="30"/>
      <c r="J64" s="30"/>
      <c r="K64" s="30"/>
      <c r="L64" s="30"/>
      <c r="M64" s="7"/>
      <c r="N64" s="7"/>
      <c r="O64" s="7"/>
      <c r="P64" s="7"/>
      <c r="Q64" s="7"/>
      <c r="T64" s="76"/>
      <c r="U64" s="77"/>
      <c r="V64" s="77"/>
      <c r="W64" s="77"/>
      <c r="X64" s="77"/>
      <c r="Y64" s="77"/>
      <c r="Z64" s="77"/>
      <c r="AA64" s="78"/>
    </row>
    <row r="65" spans="2:17" ht="15.75" x14ac:dyDescent="0.25">
      <c r="B65" s="37">
        <v>3.2</v>
      </c>
      <c r="C65" s="31" t="s">
        <v>103</v>
      </c>
      <c r="D65" s="7"/>
      <c r="E65" s="7"/>
      <c r="F65" s="7"/>
      <c r="G65" s="7"/>
      <c r="H65" s="30"/>
      <c r="I65" s="30"/>
      <c r="J65" s="30"/>
      <c r="K65" s="30"/>
      <c r="L65" s="30"/>
      <c r="M65" s="7"/>
      <c r="N65" s="7"/>
      <c r="O65" s="7"/>
      <c r="P65" s="7"/>
      <c r="Q65" s="7"/>
    </row>
    <row r="66" spans="2:17" ht="15.75" x14ac:dyDescent="0.25">
      <c r="B66" s="37"/>
      <c r="C66" s="32" t="s">
        <v>81</v>
      </c>
      <c r="D66" s="7"/>
      <c r="E66" s="7"/>
      <c r="F66" s="7"/>
      <c r="G66" s="7"/>
      <c r="H66" s="30"/>
      <c r="I66" s="30"/>
      <c r="J66" s="30"/>
      <c r="K66" s="30"/>
      <c r="L66" s="30"/>
      <c r="M66" s="7"/>
      <c r="N66" s="7"/>
      <c r="O66" s="7"/>
      <c r="P66" s="7"/>
      <c r="Q66" s="7"/>
    </row>
    <row r="67" spans="2:17" ht="15.75" x14ac:dyDescent="0.25">
      <c r="B67" s="37"/>
      <c r="C67" s="103" t="s">
        <v>95</v>
      </c>
      <c r="D67" s="103"/>
      <c r="E67" s="31"/>
      <c r="F67" s="103" t="s">
        <v>96</v>
      </c>
      <c r="G67" s="103"/>
      <c r="H67" s="31"/>
      <c r="I67" s="103" t="s">
        <v>97</v>
      </c>
      <c r="J67" s="103"/>
      <c r="K67" s="30"/>
      <c r="L67" s="30"/>
      <c r="M67" s="7"/>
      <c r="N67" s="7"/>
      <c r="O67" s="7"/>
      <c r="P67" s="7"/>
      <c r="Q67" s="7"/>
    </row>
    <row r="68" spans="2:17" ht="16.5" thickBot="1" x14ac:dyDescent="0.3">
      <c r="B68" s="37"/>
      <c r="C68" s="104">
        <f>(C63*$C$14)*12</f>
        <v>50400</v>
      </c>
      <c r="D68" s="104"/>
      <c r="E68" s="35"/>
      <c r="F68" s="104">
        <f>(F63*$C$14)*12</f>
        <v>67200</v>
      </c>
      <c r="G68" s="104"/>
      <c r="H68" s="35"/>
      <c r="I68" s="104">
        <f>(I63*$C$14)*12</f>
        <v>117600</v>
      </c>
      <c r="J68" s="104"/>
      <c r="K68" s="30"/>
      <c r="L68" s="30"/>
      <c r="M68" s="7"/>
      <c r="N68" s="7"/>
      <c r="O68" s="7"/>
      <c r="P68" s="7"/>
      <c r="Q68" s="7"/>
    </row>
    <row r="69" spans="2:17" ht="15.75" x14ac:dyDescent="0.25">
      <c r="B69" s="37"/>
      <c r="C69" s="6"/>
      <c r="D69" s="7"/>
      <c r="E69" s="7"/>
      <c r="F69" s="7"/>
      <c r="G69" s="7"/>
      <c r="H69" s="30"/>
      <c r="I69" s="30"/>
      <c r="J69" s="30"/>
      <c r="K69" s="30"/>
      <c r="L69" s="30"/>
      <c r="M69" s="7"/>
      <c r="N69" s="7"/>
      <c r="O69" s="7"/>
      <c r="P69" s="7"/>
      <c r="Q69" s="7"/>
    </row>
    <row r="70" spans="2:17" ht="19.5" x14ac:dyDescent="0.35">
      <c r="B70" s="36">
        <v>4</v>
      </c>
      <c r="C70" s="5" t="s">
        <v>92</v>
      </c>
      <c r="D70" s="4"/>
      <c r="E70" s="4"/>
      <c r="F70" s="4"/>
      <c r="G70" s="4"/>
      <c r="H70" s="4"/>
      <c r="I70" s="4"/>
      <c r="J70" s="4"/>
      <c r="K70" s="4"/>
      <c r="L70" s="4"/>
      <c r="M70" s="4"/>
      <c r="N70" s="4"/>
      <c r="O70" s="4"/>
      <c r="P70" s="4"/>
      <c r="Q70" s="4"/>
    </row>
    <row r="71" spans="2:17" ht="15.75" x14ac:dyDescent="0.25">
      <c r="B71" s="37">
        <v>4.0999999999999996</v>
      </c>
      <c r="C71" s="31" t="s">
        <v>104</v>
      </c>
      <c r="D71" s="7"/>
      <c r="E71" s="7"/>
      <c r="F71" s="7"/>
      <c r="G71" s="7"/>
      <c r="H71" s="30"/>
      <c r="I71" s="30"/>
      <c r="J71" s="30"/>
      <c r="K71" s="30"/>
      <c r="L71" s="30"/>
      <c r="M71" s="7"/>
      <c r="N71" s="7"/>
      <c r="O71" s="7"/>
      <c r="P71" s="7"/>
      <c r="Q71" s="7"/>
    </row>
    <row r="72" spans="2:17" ht="16.5" thickBot="1" x14ac:dyDescent="0.3">
      <c r="B72" s="37"/>
      <c r="C72" s="88" t="s">
        <v>98</v>
      </c>
      <c r="D72" s="88"/>
      <c r="E72" s="7"/>
      <c r="F72" s="90">
        <f>IF($C$72="Tier 1",C68,IF($C$72="Tier 2",F68,IF($C$72="Tier 3",I68,0)))</f>
        <v>67200</v>
      </c>
      <c r="G72" s="90"/>
      <c r="H72" s="30"/>
      <c r="I72" s="30"/>
      <c r="J72" s="30"/>
      <c r="K72" s="30"/>
      <c r="L72" s="30"/>
      <c r="M72" s="7"/>
      <c r="N72" s="7"/>
      <c r="O72" s="7"/>
      <c r="P72" s="7"/>
      <c r="Q72" s="7"/>
    </row>
    <row r="73" spans="2:17" ht="15.75" x14ac:dyDescent="0.25">
      <c r="B73" s="37"/>
      <c r="C73" s="6"/>
      <c r="D73" s="7"/>
      <c r="E73" s="7"/>
      <c r="F73" s="7"/>
      <c r="G73" s="7"/>
      <c r="H73" s="30"/>
      <c r="I73" s="30"/>
      <c r="J73" s="30"/>
      <c r="K73" s="30"/>
      <c r="L73" s="30"/>
      <c r="M73" s="7"/>
      <c r="N73" s="7"/>
      <c r="O73" s="7"/>
      <c r="P73" s="7"/>
      <c r="Q73" s="7"/>
    </row>
    <row r="74" spans="2:17" ht="15.75" x14ac:dyDescent="0.25">
      <c r="B74" s="37">
        <v>4.2</v>
      </c>
      <c r="C74" s="31" t="s">
        <v>105</v>
      </c>
      <c r="D74" s="7"/>
      <c r="E74" s="7"/>
      <c r="F74" s="7"/>
      <c r="G74" s="7"/>
      <c r="H74" s="30"/>
      <c r="I74" s="30"/>
      <c r="J74" s="30"/>
      <c r="K74" s="30"/>
      <c r="L74" s="30"/>
      <c r="M74" s="7"/>
      <c r="N74" s="7"/>
      <c r="O74" s="7"/>
      <c r="P74" s="7"/>
      <c r="Q74" s="7"/>
    </row>
    <row r="75" spans="2:17" ht="16.5" thickBot="1" x14ac:dyDescent="0.3">
      <c r="B75" s="37"/>
      <c r="C75" s="88" t="s">
        <v>75</v>
      </c>
      <c r="D75" s="88"/>
      <c r="E75" s="7"/>
      <c r="F75" s="90">
        <f>IF(C75="Include in Revenue",$C$58,0)</f>
        <v>106092.3</v>
      </c>
      <c r="G75" s="90"/>
      <c r="H75" s="30"/>
      <c r="I75" s="30"/>
      <c r="J75" s="30"/>
      <c r="K75" s="30"/>
      <c r="L75" s="30"/>
      <c r="M75" s="7"/>
      <c r="N75" s="7"/>
      <c r="O75" s="7"/>
      <c r="P75" s="7"/>
      <c r="Q75" s="7"/>
    </row>
    <row r="76" spans="2:17" ht="15.75" customHeight="1" x14ac:dyDescent="0.25">
      <c r="B76" s="37"/>
      <c r="C76" s="6"/>
      <c r="D76" s="7"/>
      <c r="E76" s="7"/>
      <c r="F76" s="7"/>
      <c r="G76" s="7"/>
      <c r="H76" s="30"/>
      <c r="I76" s="30"/>
      <c r="J76" s="30"/>
      <c r="K76" s="30"/>
      <c r="L76" s="30"/>
      <c r="M76" s="7"/>
      <c r="N76" s="7"/>
      <c r="O76" s="7"/>
      <c r="P76" s="7"/>
      <c r="Q76" s="7"/>
    </row>
    <row r="77" spans="2:17" ht="15.75" x14ac:dyDescent="0.25">
      <c r="B77" s="37">
        <v>4.3</v>
      </c>
      <c r="C77" s="24" t="s">
        <v>106</v>
      </c>
      <c r="D77" s="24"/>
      <c r="E77" s="1"/>
      <c r="F77" s="1"/>
      <c r="G77" s="1"/>
      <c r="H77" s="30"/>
      <c r="I77" s="34" t="s">
        <v>19</v>
      </c>
      <c r="J77" s="30"/>
      <c r="K77" s="30"/>
      <c r="L77" s="30"/>
      <c r="M77" s="7"/>
      <c r="N77" s="7"/>
      <c r="O77" s="7"/>
      <c r="P77" s="7"/>
      <c r="Q77" s="7"/>
    </row>
    <row r="78" spans="2:17" ht="19.5" thickBot="1" x14ac:dyDescent="0.35">
      <c r="B78" s="37"/>
      <c r="C78" s="93">
        <f>F72+F75</f>
        <v>173292.3</v>
      </c>
      <c r="D78" s="94"/>
      <c r="E78" s="94"/>
      <c r="F78" s="94"/>
      <c r="G78" s="94"/>
      <c r="H78" s="30"/>
      <c r="I78" s="30"/>
      <c r="J78" s="30"/>
      <c r="K78" s="30"/>
      <c r="L78" s="30"/>
      <c r="M78" s="7"/>
      <c r="N78" s="7"/>
      <c r="O78" s="7"/>
      <c r="P78" s="7"/>
      <c r="Q78" s="7"/>
    </row>
    <row r="79" spans="2:17" ht="15.75" x14ac:dyDescent="0.25">
      <c r="B79" s="37"/>
      <c r="C79" s="6"/>
      <c r="D79" s="7"/>
      <c r="E79" s="7"/>
      <c r="F79" s="7"/>
      <c r="G79" s="7"/>
      <c r="H79" s="30"/>
      <c r="I79" s="30"/>
      <c r="J79" s="30"/>
      <c r="K79" s="30"/>
      <c r="L79" s="30"/>
      <c r="M79" s="7"/>
      <c r="N79" s="7"/>
      <c r="O79" s="7"/>
      <c r="P79" s="7"/>
      <c r="Q79" s="7"/>
    </row>
    <row r="80" spans="2:17" ht="15.75" thickBot="1" x14ac:dyDescent="0.3"/>
    <row r="81" spans="2:24" ht="20.25" thickBot="1" x14ac:dyDescent="0.4">
      <c r="B81" s="36">
        <v>5</v>
      </c>
      <c r="C81" s="5" t="s">
        <v>88</v>
      </c>
      <c r="D81" s="4"/>
      <c r="E81" s="4"/>
      <c r="F81" s="4"/>
      <c r="G81" s="4"/>
      <c r="H81" s="4"/>
      <c r="I81" s="4"/>
      <c r="J81" s="4"/>
      <c r="K81" s="4"/>
      <c r="L81" s="4"/>
      <c r="M81" s="4"/>
      <c r="N81" s="4"/>
      <c r="O81" s="4"/>
      <c r="P81" s="4"/>
      <c r="Q81" s="4"/>
      <c r="S81" s="15"/>
      <c r="T81" s="16" t="s">
        <v>20</v>
      </c>
      <c r="U81" s="17"/>
      <c r="V81" s="17"/>
      <c r="W81" s="28"/>
      <c r="X81" s="29"/>
    </row>
    <row r="82" spans="2:24" ht="15.6" customHeight="1" x14ac:dyDescent="0.25">
      <c r="B82" s="37">
        <v>5.0999999999999996</v>
      </c>
      <c r="C82" s="31" t="s">
        <v>76</v>
      </c>
      <c r="D82" s="7"/>
      <c r="E82" s="7"/>
      <c r="F82" s="7"/>
      <c r="G82" s="7"/>
      <c r="H82" s="7"/>
      <c r="I82" s="7"/>
      <c r="J82" s="7"/>
      <c r="K82" s="7"/>
      <c r="L82" s="7"/>
      <c r="M82" s="7"/>
      <c r="N82" s="7"/>
      <c r="O82" s="7"/>
      <c r="P82" s="7"/>
      <c r="Q82" s="7"/>
      <c r="S82" s="79" t="s">
        <v>113</v>
      </c>
      <c r="T82" s="80"/>
      <c r="U82" s="80"/>
      <c r="V82" s="80"/>
      <c r="W82" s="80"/>
      <c r="X82" s="81"/>
    </row>
    <row r="83" spans="2:24" ht="15.6" customHeight="1" x14ac:dyDescent="0.25">
      <c r="B83" s="37"/>
      <c r="C83" s="32" t="s">
        <v>77</v>
      </c>
      <c r="D83" s="7"/>
      <c r="E83" s="7"/>
      <c r="F83" s="7"/>
      <c r="G83" s="7"/>
      <c r="H83" s="7"/>
      <c r="I83" s="7"/>
      <c r="J83" s="7"/>
      <c r="K83" s="7"/>
      <c r="L83" s="7"/>
      <c r="M83" s="7"/>
      <c r="N83" s="7"/>
      <c r="O83" s="7"/>
      <c r="P83" s="7"/>
      <c r="Q83" s="7"/>
      <c r="S83" s="82"/>
      <c r="T83" s="83"/>
      <c r="U83" s="83"/>
      <c r="V83" s="83"/>
      <c r="W83" s="83"/>
      <c r="X83" s="84"/>
    </row>
    <row r="84" spans="2:24" ht="15.6" customHeight="1" x14ac:dyDescent="0.25">
      <c r="B84" s="37"/>
      <c r="C84" s="6" t="s">
        <v>107</v>
      </c>
      <c r="D84" s="7"/>
      <c r="E84" s="7"/>
      <c r="F84" s="7"/>
      <c r="G84" s="6" t="s">
        <v>78</v>
      </c>
      <c r="H84" s="7"/>
      <c r="I84" s="7"/>
      <c r="J84" s="7"/>
      <c r="K84" s="7"/>
      <c r="L84" s="7"/>
      <c r="M84" s="7"/>
      <c r="N84" s="7"/>
      <c r="O84" s="7"/>
      <c r="P84" s="7"/>
      <c r="Q84" s="7"/>
      <c r="S84" s="82"/>
      <c r="T84" s="83"/>
      <c r="U84" s="83"/>
      <c r="V84" s="83"/>
      <c r="W84" s="83"/>
      <c r="X84" s="84"/>
    </row>
    <row r="85" spans="2:24" ht="15.6" customHeight="1" x14ac:dyDescent="0.25">
      <c r="B85" s="37"/>
      <c r="C85" s="92">
        <f>C24</f>
        <v>1000</v>
      </c>
      <c r="D85" s="92"/>
      <c r="E85" s="92"/>
      <c r="F85" s="7"/>
      <c r="G85" s="92">
        <f>C41*F41</f>
        <v>210</v>
      </c>
      <c r="H85" s="92"/>
      <c r="I85" s="92"/>
      <c r="J85" s="92"/>
      <c r="K85" s="92"/>
      <c r="L85" s="92"/>
      <c r="M85" s="7"/>
      <c r="N85" s="7"/>
      <c r="O85" s="7"/>
      <c r="P85" s="7"/>
      <c r="Q85" s="7"/>
      <c r="S85" s="82"/>
      <c r="T85" s="83"/>
      <c r="U85" s="83"/>
      <c r="V85" s="83"/>
      <c r="W85" s="83"/>
      <c r="X85" s="84"/>
    </row>
    <row r="86" spans="2:24" ht="15.6" customHeight="1" x14ac:dyDescent="0.25">
      <c r="B86" s="37"/>
      <c r="C86" s="31" t="s">
        <v>80</v>
      </c>
      <c r="D86" s="7"/>
      <c r="E86" s="7"/>
      <c r="F86" s="7"/>
      <c r="G86" s="31" t="s">
        <v>79</v>
      </c>
      <c r="H86" s="7"/>
      <c r="I86" s="7"/>
      <c r="J86" s="7"/>
      <c r="K86" s="7"/>
      <c r="L86" s="7"/>
      <c r="M86" s="7"/>
      <c r="N86" s="7"/>
      <c r="O86" s="7"/>
      <c r="P86" s="7"/>
      <c r="Q86" s="7"/>
      <c r="S86" s="82"/>
      <c r="T86" s="83"/>
      <c r="U86" s="83"/>
      <c r="V86" s="83"/>
      <c r="W86" s="83"/>
      <c r="X86" s="84"/>
    </row>
    <row r="87" spans="2:24" ht="15.6" customHeight="1" x14ac:dyDescent="0.25">
      <c r="B87" s="37"/>
      <c r="C87" s="92">
        <f>C51</f>
        <v>0</v>
      </c>
      <c r="D87" s="92"/>
      <c r="E87" s="92"/>
      <c r="F87" s="7"/>
      <c r="G87" s="92">
        <f>C46*F46</f>
        <v>210</v>
      </c>
      <c r="H87" s="92"/>
      <c r="I87" s="92"/>
      <c r="J87" s="92"/>
      <c r="K87" s="92"/>
      <c r="L87" s="92"/>
      <c r="M87" s="7"/>
      <c r="N87" s="7"/>
      <c r="O87" s="7"/>
      <c r="P87" s="7"/>
      <c r="Q87" s="7"/>
      <c r="S87" s="82"/>
      <c r="T87" s="83"/>
      <c r="U87" s="83"/>
      <c r="V87" s="83"/>
      <c r="W87" s="83"/>
      <c r="X87" s="84"/>
    </row>
    <row r="88" spans="2:24" ht="15.6" customHeight="1" x14ac:dyDescent="0.25">
      <c r="B88" s="37"/>
      <c r="C88" s="31"/>
      <c r="D88" s="7"/>
      <c r="E88" s="7"/>
      <c r="F88" s="7"/>
      <c r="G88" s="7"/>
      <c r="H88" s="7"/>
      <c r="I88" s="7"/>
      <c r="J88" s="7"/>
      <c r="K88" s="7"/>
      <c r="L88" s="7"/>
      <c r="M88" s="7"/>
      <c r="N88" s="7"/>
      <c r="O88" s="7"/>
      <c r="P88" s="7"/>
      <c r="Q88" s="7"/>
      <c r="S88" s="82"/>
      <c r="T88" s="83"/>
      <c r="U88" s="83"/>
      <c r="V88" s="83"/>
      <c r="W88" s="83"/>
      <c r="X88" s="84"/>
    </row>
    <row r="89" spans="2:24" ht="15.6" customHeight="1" x14ac:dyDescent="0.25">
      <c r="B89" s="37">
        <v>5.0999999999999996</v>
      </c>
      <c r="C89" s="31" t="s">
        <v>59</v>
      </c>
      <c r="D89" s="7"/>
      <c r="E89" s="7"/>
      <c r="F89" s="7"/>
      <c r="G89" s="7"/>
      <c r="H89" s="7"/>
      <c r="I89" s="7"/>
      <c r="J89" s="7"/>
      <c r="K89" s="7"/>
      <c r="L89" s="7"/>
      <c r="M89" s="7"/>
      <c r="N89" s="7"/>
      <c r="O89" s="7"/>
      <c r="P89" s="7"/>
      <c r="Q89" s="7"/>
      <c r="S89" s="82"/>
      <c r="T89" s="83"/>
      <c r="U89" s="83"/>
      <c r="V89" s="83"/>
      <c r="W89" s="83"/>
      <c r="X89" s="84"/>
    </row>
    <row r="90" spans="2:24" ht="15.75" thickBot="1" x14ac:dyDescent="0.3">
      <c r="B90" s="7"/>
      <c r="C90" s="91" t="s">
        <v>21</v>
      </c>
      <c r="D90" s="91"/>
      <c r="E90" s="91"/>
      <c r="F90" s="7"/>
      <c r="G90" s="39" t="s">
        <v>22</v>
      </c>
      <c r="H90" s="7"/>
      <c r="I90" s="91" t="s">
        <v>23</v>
      </c>
      <c r="J90" s="91"/>
      <c r="K90" s="7"/>
      <c r="L90" s="91" t="s">
        <v>24</v>
      </c>
      <c r="M90" s="91"/>
      <c r="N90" s="7"/>
      <c r="O90" s="7"/>
      <c r="P90" s="7"/>
      <c r="Q90" s="7"/>
      <c r="S90" s="82"/>
      <c r="T90" s="83"/>
      <c r="U90" s="83"/>
      <c r="V90" s="83"/>
      <c r="W90" s="83"/>
      <c r="X90" s="84"/>
    </row>
    <row r="91" spans="2:24" x14ac:dyDescent="0.25">
      <c r="B91" s="7"/>
      <c r="C91" s="7"/>
      <c r="D91" s="7"/>
      <c r="E91" s="7"/>
      <c r="F91" s="7"/>
      <c r="G91" s="7"/>
      <c r="H91" s="7"/>
      <c r="I91" s="7"/>
      <c r="J91" s="7"/>
      <c r="K91" s="7"/>
      <c r="L91" s="7"/>
      <c r="M91" s="7"/>
      <c r="N91" s="7"/>
      <c r="O91" s="7"/>
      <c r="P91" s="7"/>
      <c r="Q91" s="7"/>
      <c r="S91" s="82"/>
      <c r="T91" s="83"/>
      <c r="U91" s="83"/>
      <c r="V91" s="83"/>
      <c r="W91" s="83"/>
      <c r="X91" s="84"/>
    </row>
    <row r="92" spans="2:24" ht="15.75" thickBot="1" x14ac:dyDescent="0.3">
      <c r="B92" s="7"/>
      <c r="C92" s="88" t="s">
        <v>58</v>
      </c>
      <c r="D92" s="88"/>
      <c r="E92" s="88"/>
      <c r="F92" s="7"/>
      <c r="G92" s="27">
        <v>1</v>
      </c>
      <c r="H92" s="25" t="s">
        <v>25</v>
      </c>
      <c r="I92" s="89">
        <v>100000</v>
      </c>
      <c r="J92" s="89"/>
      <c r="K92" s="25" t="s">
        <v>26</v>
      </c>
      <c r="L92" s="90">
        <f t="shared" ref="L92:L101" si="0">G92*I92</f>
        <v>100000</v>
      </c>
      <c r="M92" s="90"/>
      <c r="N92" s="7"/>
      <c r="O92" s="7"/>
      <c r="P92" s="7"/>
      <c r="Q92" s="7"/>
      <c r="S92" s="82"/>
      <c r="T92" s="83"/>
      <c r="U92" s="83"/>
      <c r="V92" s="83"/>
      <c r="W92" s="83"/>
      <c r="X92" s="84"/>
    </row>
    <row r="93" spans="2:24" ht="15.75" thickBot="1" x14ac:dyDescent="0.3">
      <c r="B93" s="7"/>
      <c r="C93" s="88" t="s">
        <v>46</v>
      </c>
      <c r="D93" s="88"/>
      <c r="E93" s="88"/>
      <c r="F93" s="7"/>
      <c r="G93" s="27">
        <v>1</v>
      </c>
      <c r="H93" s="25" t="s">
        <v>25</v>
      </c>
      <c r="I93" s="89">
        <v>50000</v>
      </c>
      <c r="J93" s="89"/>
      <c r="K93" s="25" t="s">
        <v>26</v>
      </c>
      <c r="L93" s="90">
        <f t="shared" si="0"/>
        <v>50000</v>
      </c>
      <c r="M93" s="90"/>
      <c r="N93" s="7"/>
      <c r="O93" s="7"/>
      <c r="P93" s="7"/>
      <c r="Q93" s="7"/>
      <c r="S93" s="82"/>
      <c r="T93" s="83"/>
      <c r="U93" s="83"/>
      <c r="V93" s="83"/>
      <c r="W93" s="83"/>
      <c r="X93" s="84"/>
    </row>
    <row r="94" spans="2:24" ht="15.75" thickBot="1" x14ac:dyDescent="0.3">
      <c r="B94" s="7"/>
      <c r="C94" s="88"/>
      <c r="D94" s="88"/>
      <c r="E94" s="88"/>
      <c r="F94" s="7"/>
      <c r="G94" s="27"/>
      <c r="H94" s="25" t="s">
        <v>25</v>
      </c>
      <c r="I94" s="89"/>
      <c r="J94" s="89"/>
      <c r="K94" s="25" t="s">
        <v>26</v>
      </c>
      <c r="L94" s="90">
        <f t="shared" si="0"/>
        <v>0</v>
      </c>
      <c r="M94" s="90"/>
      <c r="N94" s="7"/>
      <c r="O94" s="7"/>
      <c r="P94" s="7"/>
      <c r="Q94" s="7"/>
      <c r="S94" s="85"/>
      <c r="T94" s="86"/>
      <c r="U94" s="86"/>
      <c r="V94" s="86"/>
      <c r="W94" s="86"/>
      <c r="X94" s="87"/>
    </row>
    <row r="95" spans="2:24" ht="15.75" thickBot="1" x14ac:dyDescent="0.3">
      <c r="B95" s="7"/>
      <c r="C95" s="88"/>
      <c r="D95" s="88"/>
      <c r="E95" s="88"/>
      <c r="F95" s="7"/>
      <c r="G95" s="27"/>
      <c r="H95" s="25" t="s">
        <v>25</v>
      </c>
      <c r="I95" s="89"/>
      <c r="J95" s="89"/>
      <c r="K95" s="25" t="s">
        <v>26</v>
      </c>
      <c r="L95" s="90">
        <f t="shared" si="0"/>
        <v>0</v>
      </c>
      <c r="M95" s="90"/>
      <c r="N95" s="7"/>
      <c r="O95" s="7"/>
      <c r="P95" s="7"/>
      <c r="Q95" s="7"/>
    </row>
    <row r="96" spans="2:24" ht="15.75" thickBot="1" x14ac:dyDescent="0.3">
      <c r="B96" s="7"/>
      <c r="C96" s="88"/>
      <c r="D96" s="88"/>
      <c r="E96" s="88"/>
      <c r="F96" s="7"/>
      <c r="G96" s="27"/>
      <c r="H96" s="25" t="s">
        <v>25</v>
      </c>
      <c r="I96" s="89"/>
      <c r="J96" s="89"/>
      <c r="K96" s="25" t="s">
        <v>26</v>
      </c>
      <c r="L96" s="90">
        <f t="shared" si="0"/>
        <v>0</v>
      </c>
      <c r="M96" s="90"/>
      <c r="N96" s="7"/>
      <c r="O96" s="7"/>
      <c r="P96" s="7"/>
      <c r="Q96" s="7"/>
    </row>
    <row r="97" spans="2:17" ht="15.75" thickBot="1" x14ac:dyDescent="0.3">
      <c r="B97" s="7"/>
      <c r="C97" s="88"/>
      <c r="D97" s="88"/>
      <c r="E97" s="88"/>
      <c r="F97" s="7"/>
      <c r="G97" s="27"/>
      <c r="H97" s="25" t="s">
        <v>25</v>
      </c>
      <c r="I97" s="89"/>
      <c r="J97" s="89"/>
      <c r="K97" s="25" t="s">
        <v>26</v>
      </c>
      <c r="L97" s="90">
        <f t="shared" si="0"/>
        <v>0</v>
      </c>
      <c r="M97" s="90"/>
      <c r="N97" s="7"/>
      <c r="O97" s="7"/>
      <c r="P97" s="7"/>
      <c r="Q97" s="7"/>
    </row>
    <row r="98" spans="2:17" ht="15.75" thickBot="1" x14ac:dyDescent="0.3">
      <c r="B98" s="7"/>
      <c r="C98" s="88"/>
      <c r="D98" s="88"/>
      <c r="E98" s="88"/>
      <c r="F98" s="7"/>
      <c r="G98" s="27"/>
      <c r="H98" s="25" t="s">
        <v>25</v>
      </c>
      <c r="I98" s="89"/>
      <c r="J98" s="89"/>
      <c r="K98" s="25" t="s">
        <v>26</v>
      </c>
      <c r="L98" s="90">
        <f t="shared" si="0"/>
        <v>0</v>
      </c>
      <c r="M98" s="90"/>
      <c r="N98" s="7"/>
      <c r="O98" s="7"/>
      <c r="P98" s="7"/>
      <c r="Q98" s="7"/>
    </row>
    <row r="99" spans="2:17" ht="15.75" thickBot="1" x14ac:dyDescent="0.3">
      <c r="B99" s="7"/>
      <c r="C99" s="88"/>
      <c r="D99" s="88"/>
      <c r="E99" s="88"/>
      <c r="F99" s="7"/>
      <c r="G99" s="27"/>
      <c r="H99" s="25" t="s">
        <v>25</v>
      </c>
      <c r="I99" s="89"/>
      <c r="J99" s="89"/>
      <c r="K99" s="25" t="s">
        <v>26</v>
      </c>
      <c r="L99" s="90">
        <f t="shared" si="0"/>
        <v>0</v>
      </c>
      <c r="M99" s="90"/>
      <c r="N99" s="7"/>
      <c r="O99" s="7"/>
      <c r="P99" s="7"/>
      <c r="Q99" s="7"/>
    </row>
    <row r="100" spans="2:17" ht="15.75" thickBot="1" x14ac:dyDescent="0.3">
      <c r="B100" s="7"/>
      <c r="C100" s="88"/>
      <c r="D100" s="88"/>
      <c r="E100" s="88"/>
      <c r="F100" s="7"/>
      <c r="G100" s="27"/>
      <c r="H100" s="25" t="s">
        <v>25</v>
      </c>
      <c r="I100" s="89"/>
      <c r="J100" s="89"/>
      <c r="K100" s="25" t="s">
        <v>26</v>
      </c>
      <c r="L100" s="90">
        <f t="shared" si="0"/>
        <v>0</v>
      </c>
      <c r="M100" s="90"/>
      <c r="N100" s="7"/>
      <c r="O100" s="7"/>
      <c r="P100" s="7"/>
      <c r="Q100" s="7"/>
    </row>
    <row r="101" spans="2:17" ht="15.75" thickBot="1" x14ac:dyDescent="0.3">
      <c r="B101" s="7"/>
      <c r="C101" s="88"/>
      <c r="D101" s="88"/>
      <c r="E101" s="88"/>
      <c r="F101" s="7"/>
      <c r="G101" s="27"/>
      <c r="H101" s="25" t="s">
        <v>25</v>
      </c>
      <c r="I101" s="89"/>
      <c r="J101" s="89"/>
      <c r="K101" s="25" t="s">
        <v>26</v>
      </c>
      <c r="L101" s="90">
        <f t="shared" si="0"/>
        <v>0</v>
      </c>
      <c r="M101" s="90"/>
      <c r="N101" s="7"/>
      <c r="O101" s="7"/>
      <c r="P101" s="7"/>
      <c r="Q101" s="7"/>
    </row>
    <row r="102" spans="2:17" x14ac:dyDescent="0.25">
      <c r="B102" s="7"/>
      <c r="C102" s="7"/>
      <c r="D102" s="7"/>
      <c r="E102" s="7"/>
      <c r="F102" s="7"/>
      <c r="G102" s="7"/>
      <c r="H102" s="7"/>
      <c r="I102" s="7"/>
      <c r="J102" s="7"/>
      <c r="K102" s="7"/>
      <c r="L102" s="7"/>
      <c r="M102" s="7"/>
      <c r="N102" s="7"/>
      <c r="O102" s="7"/>
      <c r="P102" s="7"/>
      <c r="Q102" s="7"/>
    </row>
    <row r="103" spans="2:17" ht="15.75" x14ac:dyDescent="0.25">
      <c r="B103" s="37">
        <v>5.2</v>
      </c>
      <c r="C103" s="24" t="s">
        <v>27</v>
      </c>
      <c r="D103" s="24"/>
      <c r="E103" s="1"/>
      <c r="F103" s="1"/>
      <c r="G103" s="1"/>
      <c r="H103" s="7"/>
      <c r="I103" s="7"/>
      <c r="J103" s="7"/>
      <c r="K103" s="7"/>
      <c r="L103" s="7"/>
      <c r="M103" s="7"/>
      <c r="N103" s="7"/>
      <c r="O103" s="7"/>
      <c r="P103" s="7"/>
      <c r="Q103" s="7"/>
    </row>
    <row r="104" spans="2:17" ht="19.5" thickBot="1" x14ac:dyDescent="0.35">
      <c r="B104" s="7"/>
      <c r="C104" s="93">
        <f>SUM(L92:M101)</f>
        <v>150000</v>
      </c>
      <c r="D104" s="94"/>
      <c r="E104" s="94"/>
      <c r="F104" s="94"/>
      <c r="G104" s="94"/>
      <c r="H104" s="7"/>
      <c r="I104" s="7"/>
      <c r="J104" s="7"/>
      <c r="K104" s="7"/>
      <c r="L104" s="7"/>
      <c r="M104" s="7"/>
      <c r="N104" s="7"/>
      <c r="O104" s="7"/>
      <c r="P104" s="7"/>
      <c r="Q104" s="7"/>
    </row>
    <row r="105" spans="2:17" x14ac:dyDescent="0.25">
      <c r="B105" s="7"/>
      <c r="C105" s="7"/>
      <c r="D105" s="7"/>
      <c r="E105" s="7"/>
      <c r="F105" s="7"/>
      <c r="G105" s="7"/>
      <c r="H105" s="7"/>
      <c r="I105" s="7"/>
      <c r="J105" s="7"/>
      <c r="K105" s="7"/>
      <c r="L105" s="7"/>
      <c r="M105" s="7"/>
      <c r="N105" s="7"/>
      <c r="O105" s="7"/>
      <c r="P105" s="7"/>
      <c r="Q105" s="7"/>
    </row>
    <row r="107" spans="2:17" ht="19.5" x14ac:dyDescent="0.35">
      <c r="B107" s="36">
        <v>6</v>
      </c>
      <c r="C107" s="59" t="s">
        <v>51</v>
      </c>
      <c r="D107" s="60"/>
      <c r="E107" s="60"/>
      <c r="F107" s="60"/>
      <c r="G107" s="60"/>
      <c r="H107" s="60"/>
      <c r="I107" s="60"/>
      <c r="J107" s="60"/>
      <c r="K107" s="60"/>
      <c r="L107" s="60"/>
      <c r="M107" s="60"/>
      <c r="N107" s="60"/>
      <c r="O107" s="60"/>
      <c r="P107" s="60"/>
      <c r="Q107" s="60"/>
    </row>
    <row r="108" spans="2:17" ht="15.75" x14ac:dyDescent="0.25">
      <c r="B108" s="37"/>
      <c r="C108" s="31"/>
      <c r="D108" s="7"/>
      <c r="E108" s="7"/>
      <c r="F108" s="7"/>
      <c r="G108" s="7"/>
      <c r="H108" s="7"/>
      <c r="I108" s="7"/>
      <c r="J108" s="7"/>
      <c r="K108" s="7"/>
      <c r="L108" s="7"/>
      <c r="M108" s="7"/>
      <c r="N108" s="7"/>
      <c r="O108" s="7"/>
      <c r="P108" s="7"/>
      <c r="Q108" s="7"/>
    </row>
    <row r="109" spans="2:17" ht="15.75" x14ac:dyDescent="0.25">
      <c r="B109" s="37">
        <v>6.1</v>
      </c>
      <c r="C109" s="24" t="s">
        <v>114</v>
      </c>
      <c r="D109" s="24"/>
      <c r="E109" s="1"/>
      <c r="F109" s="1"/>
      <c r="G109" s="1"/>
      <c r="H109" s="7"/>
      <c r="I109" s="7"/>
      <c r="J109" s="7"/>
      <c r="K109" s="7"/>
      <c r="L109" s="7"/>
      <c r="M109" s="7"/>
      <c r="N109" s="7"/>
      <c r="O109" s="7"/>
      <c r="P109" s="7"/>
      <c r="Q109" s="7"/>
    </row>
    <row r="110" spans="2:17" ht="19.5" thickBot="1" x14ac:dyDescent="0.35">
      <c r="B110" s="7"/>
      <c r="C110" s="93">
        <f>C78</f>
        <v>173292.3</v>
      </c>
      <c r="D110" s="94"/>
      <c r="E110" s="94"/>
      <c r="F110" s="94"/>
      <c r="G110" s="94"/>
      <c r="H110" s="7"/>
      <c r="I110" s="7"/>
      <c r="J110" s="7"/>
      <c r="K110" s="7"/>
      <c r="L110" s="7"/>
      <c r="M110" s="7"/>
      <c r="N110" s="7"/>
      <c r="O110" s="7"/>
      <c r="P110" s="7"/>
      <c r="Q110" s="7"/>
    </row>
    <row r="111" spans="2:17" x14ac:dyDescent="0.25">
      <c r="B111" s="7"/>
      <c r="C111" s="7"/>
      <c r="D111" s="7"/>
      <c r="E111" s="7"/>
      <c r="F111" s="7"/>
      <c r="G111" s="7"/>
      <c r="H111" s="7"/>
      <c r="I111" s="7"/>
      <c r="J111" s="7"/>
      <c r="K111" s="7"/>
      <c r="L111" s="7"/>
      <c r="M111" s="7"/>
      <c r="N111" s="7"/>
      <c r="O111" s="7"/>
      <c r="P111" s="7"/>
      <c r="Q111" s="7"/>
    </row>
    <row r="112" spans="2:17" ht="15.75" x14ac:dyDescent="0.25">
      <c r="B112" s="37">
        <v>6.2</v>
      </c>
      <c r="C112" s="24" t="s">
        <v>52</v>
      </c>
      <c r="D112" s="24"/>
      <c r="E112" s="1"/>
      <c r="F112" s="1"/>
      <c r="G112" s="1"/>
      <c r="H112" s="7"/>
      <c r="I112" s="7"/>
      <c r="J112" s="7"/>
      <c r="K112" s="7"/>
      <c r="L112" s="7"/>
      <c r="M112" s="7"/>
      <c r="N112" s="7"/>
      <c r="O112" s="7"/>
      <c r="P112" s="7"/>
      <c r="Q112" s="7"/>
    </row>
    <row r="113" spans="2:17" ht="19.5" thickBot="1" x14ac:dyDescent="0.35">
      <c r="B113" s="7"/>
      <c r="C113" s="93">
        <f>C104</f>
        <v>150000</v>
      </c>
      <c r="D113" s="94"/>
      <c r="E113" s="94"/>
      <c r="F113" s="94"/>
      <c r="G113" s="94"/>
      <c r="H113" s="7"/>
      <c r="I113" s="7"/>
      <c r="J113" s="7"/>
      <c r="K113" s="7"/>
      <c r="L113" s="7"/>
      <c r="M113" s="7"/>
      <c r="N113" s="7"/>
      <c r="O113" s="7"/>
      <c r="P113" s="7"/>
      <c r="Q113" s="7"/>
    </row>
    <row r="114" spans="2:17" x14ac:dyDescent="0.25">
      <c r="B114" s="7"/>
      <c r="C114" s="7"/>
      <c r="D114" s="7"/>
      <c r="E114" s="7"/>
      <c r="F114" s="7"/>
      <c r="G114" s="7"/>
      <c r="H114" s="7"/>
      <c r="I114" s="7"/>
      <c r="J114" s="7"/>
      <c r="K114" s="7"/>
      <c r="L114" s="7"/>
      <c r="M114" s="7"/>
      <c r="N114" s="7"/>
      <c r="O114" s="7"/>
      <c r="P114" s="7"/>
      <c r="Q114" s="7"/>
    </row>
    <row r="115" spans="2:17" ht="15.75" x14ac:dyDescent="0.25">
      <c r="B115" s="37">
        <v>6.3</v>
      </c>
      <c r="C115" s="24" t="s">
        <v>53</v>
      </c>
      <c r="D115" s="24"/>
      <c r="E115" s="1"/>
      <c r="F115" s="1"/>
      <c r="G115" s="1"/>
      <c r="H115" s="7"/>
      <c r="I115" s="7"/>
      <c r="J115" s="7"/>
      <c r="K115" s="7"/>
      <c r="L115" s="7"/>
      <c r="M115" s="7"/>
      <c r="N115" s="7"/>
      <c r="O115" s="7"/>
      <c r="P115" s="7"/>
      <c r="Q115" s="7"/>
    </row>
    <row r="116" spans="2:17" ht="19.5" thickBot="1" x14ac:dyDescent="0.35">
      <c r="B116" s="7"/>
      <c r="C116" s="93">
        <f>C110-C113</f>
        <v>23292.299999999988</v>
      </c>
      <c r="D116" s="94"/>
      <c r="E116" s="94"/>
      <c r="F116" s="94"/>
      <c r="G116" s="94"/>
      <c r="H116" s="7"/>
      <c r="I116" s="7"/>
      <c r="J116" s="7"/>
      <c r="K116" s="7"/>
      <c r="L116" s="7"/>
      <c r="M116" s="7"/>
      <c r="N116" s="7"/>
      <c r="O116" s="7"/>
      <c r="P116" s="7"/>
      <c r="Q116" s="7"/>
    </row>
    <row r="117" spans="2:17" x14ac:dyDescent="0.25">
      <c r="B117" s="7"/>
      <c r="C117" s="7"/>
      <c r="D117" s="7"/>
      <c r="E117" s="7"/>
      <c r="F117" s="7"/>
      <c r="G117" s="7"/>
      <c r="H117" s="7"/>
      <c r="I117" s="7"/>
      <c r="J117" s="7"/>
      <c r="K117" s="7"/>
      <c r="L117" s="7"/>
      <c r="M117" s="7"/>
      <c r="N117" s="7"/>
      <c r="O117" s="7"/>
      <c r="P117" s="7"/>
      <c r="Q117" s="7"/>
    </row>
  </sheetData>
  <mergeCells count="114">
    <mergeCell ref="H61:L61"/>
    <mergeCell ref="O51:P51"/>
    <mergeCell ref="O41:P41"/>
    <mergeCell ref="O46:P46"/>
    <mergeCell ref="T61:AA61"/>
    <mergeCell ref="L20:M20"/>
    <mergeCell ref="C24:D24"/>
    <mergeCell ref="L51:M51"/>
    <mergeCell ref="C20:D20"/>
    <mergeCell ref="F20:G20"/>
    <mergeCell ref="I51:J51"/>
    <mergeCell ref="T40:AA42"/>
    <mergeCell ref="T39:AA39"/>
    <mergeCell ref="T44:AA44"/>
    <mergeCell ref="T45:AA47"/>
    <mergeCell ref="T49:AA49"/>
    <mergeCell ref="T50:AA52"/>
    <mergeCell ref="T32:AA32"/>
    <mergeCell ref="T33:AA35"/>
    <mergeCell ref="C116:G116"/>
    <mergeCell ref="F46:G46"/>
    <mergeCell ref="C110:G110"/>
    <mergeCell ref="C113:G113"/>
    <mergeCell ref="F62:G62"/>
    <mergeCell ref="C62:D62"/>
    <mergeCell ref="F63:G63"/>
    <mergeCell ref="C104:G104"/>
    <mergeCell ref="C28:D28"/>
    <mergeCell ref="C37:D37"/>
    <mergeCell ref="C55:D55"/>
    <mergeCell ref="F33:G33"/>
    <mergeCell ref="F41:G41"/>
    <mergeCell ref="C33:D33"/>
    <mergeCell ref="C41:D41"/>
    <mergeCell ref="C46:D46"/>
    <mergeCell ref="C51:D51"/>
    <mergeCell ref="F51:G51"/>
    <mergeCell ref="S16:V18"/>
    <mergeCell ref="L19:M19"/>
    <mergeCell ref="L18:M18"/>
    <mergeCell ref="C18:D18"/>
    <mergeCell ref="F18:G18"/>
    <mergeCell ref="I18:J18"/>
    <mergeCell ref="AA4:AA6"/>
    <mergeCell ref="AB4:AB6"/>
    <mergeCell ref="AC4:AC6"/>
    <mergeCell ref="AC14:AC15"/>
    <mergeCell ref="D3:G3"/>
    <mergeCell ref="J3:K3"/>
    <mergeCell ref="C9:D9"/>
    <mergeCell ref="C19:D19"/>
    <mergeCell ref="F19:G19"/>
    <mergeCell ref="I19:J19"/>
    <mergeCell ref="C13:D13"/>
    <mergeCell ref="C14:D14"/>
    <mergeCell ref="L94:M94"/>
    <mergeCell ref="I41:J41"/>
    <mergeCell ref="L41:M41"/>
    <mergeCell ref="I46:J46"/>
    <mergeCell ref="L46:M46"/>
    <mergeCell ref="I63:J63"/>
    <mergeCell ref="C67:D67"/>
    <mergeCell ref="F67:G67"/>
    <mergeCell ref="I67:J67"/>
    <mergeCell ref="C68:D68"/>
    <mergeCell ref="F68:G68"/>
    <mergeCell ref="I68:J68"/>
    <mergeCell ref="C63:D63"/>
    <mergeCell ref="I62:J62"/>
    <mergeCell ref="C58:G58"/>
    <mergeCell ref="I20:J20"/>
    <mergeCell ref="I94:J94"/>
    <mergeCell ref="I95:J95"/>
    <mergeCell ref="L95:M95"/>
    <mergeCell ref="C94:E94"/>
    <mergeCell ref="C95:E95"/>
    <mergeCell ref="L90:M90"/>
    <mergeCell ref="C90:E90"/>
    <mergeCell ref="C72:D72"/>
    <mergeCell ref="I92:J92"/>
    <mergeCell ref="L92:M92"/>
    <mergeCell ref="C85:E85"/>
    <mergeCell ref="G85:L85"/>
    <mergeCell ref="G87:L87"/>
    <mergeCell ref="C87:E87"/>
    <mergeCell ref="F72:G72"/>
    <mergeCell ref="C78:G78"/>
    <mergeCell ref="I90:J90"/>
    <mergeCell ref="C75:D75"/>
    <mergeCell ref="F75:G75"/>
    <mergeCell ref="T62:AA64"/>
    <mergeCell ref="S82:X94"/>
    <mergeCell ref="C100:E100"/>
    <mergeCell ref="I100:J100"/>
    <mergeCell ref="L100:M100"/>
    <mergeCell ref="C101:E101"/>
    <mergeCell ref="I101:J101"/>
    <mergeCell ref="L101:M101"/>
    <mergeCell ref="C98:E98"/>
    <mergeCell ref="I98:J98"/>
    <mergeCell ref="L98:M98"/>
    <mergeCell ref="C99:E99"/>
    <mergeCell ref="I99:J99"/>
    <mergeCell ref="L99:M99"/>
    <mergeCell ref="I96:J96"/>
    <mergeCell ref="L96:M96"/>
    <mergeCell ref="I93:J93"/>
    <mergeCell ref="L93:M93"/>
    <mergeCell ref="C92:E92"/>
    <mergeCell ref="C93:E93"/>
    <mergeCell ref="I97:J97"/>
    <mergeCell ref="L97:M97"/>
    <mergeCell ref="C96:E96"/>
    <mergeCell ref="C97:E97"/>
  </mergeCells>
  <conditionalFormatting sqref="C41">
    <cfRule type="containsBlanks" dxfId="40" priority="8">
      <formula>LEN(TRIM(C41))=0</formula>
    </cfRule>
  </conditionalFormatting>
  <conditionalFormatting sqref="C46">
    <cfRule type="containsBlanks" dxfId="39" priority="7">
      <formula>LEN(TRIM(C46))=0</formula>
    </cfRule>
  </conditionalFormatting>
  <conditionalFormatting sqref="C51">
    <cfRule type="containsBlanks" dxfId="38" priority="2">
      <formula>LEN(TRIM(C51))=0</formula>
    </cfRule>
  </conditionalFormatting>
  <conditionalFormatting sqref="C72">
    <cfRule type="containsBlanks" dxfId="37" priority="37">
      <formula>LEN(TRIM(C72))=0</formula>
    </cfRule>
  </conditionalFormatting>
  <conditionalFormatting sqref="C75">
    <cfRule type="containsBlanks" dxfId="36" priority="1">
      <formula>LEN(TRIM(C75))=0</formula>
    </cfRule>
  </conditionalFormatting>
  <conditionalFormatting sqref="C92:C101">
    <cfRule type="containsBlanks" dxfId="35" priority="36">
      <formula>LEN(TRIM(C92))=0</formula>
    </cfRule>
  </conditionalFormatting>
  <conditionalFormatting sqref="C9:D9">
    <cfRule type="containsBlanks" dxfId="34" priority="74">
      <formula>LEN(TRIM(C9))=0</formula>
    </cfRule>
  </conditionalFormatting>
  <conditionalFormatting sqref="C13:D13">
    <cfRule type="containsBlanks" dxfId="33" priority="19">
      <formula>LEN(TRIM(C13))=0</formula>
    </cfRule>
  </conditionalFormatting>
  <conditionalFormatting sqref="C19:D19">
    <cfRule type="containsBlanks" dxfId="32" priority="59">
      <formula>LEN(TRIM(C19))=0</formula>
    </cfRule>
  </conditionalFormatting>
  <conditionalFormatting sqref="C33:D33">
    <cfRule type="containsBlanks" dxfId="31" priority="43">
      <formula>LEN(TRIM(C33))=0</formula>
    </cfRule>
  </conditionalFormatting>
  <conditionalFormatting sqref="C37:D37">
    <cfRule type="containsBlanks" dxfId="30" priority="44">
      <formula>LEN(TRIM(C37))=0</formula>
    </cfRule>
  </conditionalFormatting>
  <conditionalFormatting sqref="C55:D55">
    <cfRule type="containsBlanks" dxfId="29" priority="41">
      <formula>LEN(TRIM(C55))=0</formula>
    </cfRule>
  </conditionalFormatting>
  <conditionalFormatting sqref="C63:D63">
    <cfRule type="containsBlanks" dxfId="28" priority="54">
      <formula>LEN(TRIM(C63))=0</formula>
    </cfRule>
  </conditionalFormatting>
  <conditionalFormatting sqref="C68:D68">
    <cfRule type="containsBlanks" dxfId="27" priority="51">
      <formula>LEN(TRIM(C68))=0</formula>
    </cfRule>
  </conditionalFormatting>
  <conditionalFormatting sqref="D3">
    <cfRule type="containsBlanks" dxfId="26" priority="76">
      <formula>LEN(TRIM(D3))=0</formula>
    </cfRule>
  </conditionalFormatting>
  <conditionalFormatting sqref="F41">
    <cfRule type="containsBlanks" dxfId="25" priority="23">
      <formula>LEN(TRIM(F41))=0</formula>
    </cfRule>
  </conditionalFormatting>
  <conditionalFormatting sqref="F46">
    <cfRule type="containsBlanks" dxfId="24" priority="16">
      <formula>LEN(TRIM(F46))=0</formula>
    </cfRule>
  </conditionalFormatting>
  <conditionalFormatting sqref="F51">
    <cfRule type="containsBlanks" dxfId="23" priority="6">
      <formula>LEN(TRIM(F51))=0</formula>
    </cfRule>
  </conditionalFormatting>
  <conditionalFormatting sqref="F19:G19">
    <cfRule type="containsBlanks" dxfId="22" priority="58">
      <formula>LEN(TRIM(F19))=0</formula>
    </cfRule>
  </conditionalFormatting>
  <conditionalFormatting sqref="F33:G33">
    <cfRule type="containsBlanks" dxfId="21" priority="30">
      <formula>LEN(TRIM(F33))=0</formula>
    </cfRule>
  </conditionalFormatting>
  <conditionalFormatting sqref="F63:G63">
    <cfRule type="containsBlanks" dxfId="20" priority="53">
      <formula>LEN(TRIM(F63))=0</formula>
    </cfRule>
  </conditionalFormatting>
  <conditionalFormatting sqref="F68:G68">
    <cfRule type="containsBlanks" dxfId="19" priority="46">
      <formula>LEN(TRIM(F68))=0</formula>
    </cfRule>
  </conditionalFormatting>
  <conditionalFormatting sqref="G92:G101">
    <cfRule type="containsBlanks" dxfId="18" priority="32">
      <formula>LEN(TRIM(G92))=0</formula>
    </cfRule>
  </conditionalFormatting>
  <conditionalFormatting sqref="I41">
    <cfRule type="containsBlanks" dxfId="17" priority="12">
      <formula>LEN(TRIM(I41))=0</formula>
    </cfRule>
  </conditionalFormatting>
  <conditionalFormatting sqref="I46">
    <cfRule type="containsBlanks" dxfId="16" priority="11">
      <formula>LEN(TRIM(I46))=0</formula>
    </cfRule>
  </conditionalFormatting>
  <conditionalFormatting sqref="I51">
    <cfRule type="containsBlanks" dxfId="15" priority="4">
      <formula>LEN(TRIM(I51))=0</formula>
    </cfRule>
  </conditionalFormatting>
  <conditionalFormatting sqref="I92:I101">
    <cfRule type="containsBlanks" dxfId="14" priority="34">
      <formula>LEN(TRIM(I92))=0</formula>
    </cfRule>
  </conditionalFormatting>
  <conditionalFormatting sqref="I19:J19">
    <cfRule type="containsBlanks" dxfId="13" priority="57">
      <formula>LEN(TRIM(I19))=0</formula>
    </cfRule>
  </conditionalFormatting>
  <conditionalFormatting sqref="I63:J63">
    <cfRule type="containsBlanks" dxfId="12" priority="52">
      <formula>LEN(TRIM(I63))=0</formula>
    </cfRule>
  </conditionalFormatting>
  <conditionalFormatting sqref="I68:J68">
    <cfRule type="containsBlanks" dxfId="11" priority="45">
      <formula>LEN(TRIM(I68))=0</formula>
    </cfRule>
  </conditionalFormatting>
  <conditionalFormatting sqref="J3">
    <cfRule type="containsBlanks" dxfId="10" priority="75">
      <formula>LEN(TRIM(J3))=0</formula>
    </cfRule>
  </conditionalFormatting>
  <conditionalFormatting sqref="L41">
    <cfRule type="containsBlanks" dxfId="9" priority="10">
      <formula>LEN(TRIM(L41))=0</formula>
    </cfRule>
  </conditionalFormatting>
  <conditionalFormatting sqref="L46">
    <cfRule type="containsBlanks" dxfId="8" priority="9">
      <formula>LEN(TRIM(L46))=0</formula>
    </cfRule>
  </conditionalFormatting>
  <conditionalFormatting sqref="L51">
    <cfRule type="containsBlanks" dxfId="7" priority="3">
      <formula>LEN(TRIM(L51))=0</formula>
    </cfRule>
  </conditionalFormatting>
  <conditionalFormatting sqref="O41">
    <cfRule type="containsBlanks" dxfId="6" priority="18">
      <formula>LEN(TRIM(O41))=0</formula>
    </cfRule>
  </conditionalFormatting>
  <conditionalFormatting sqref="O46">
    <cfRule type="containsBlanks" dxfId="5" priority="13">
      <formula>LEN(TRIM(O46))=0</formula>
    </cfRule>
  </conditionalFormatting>
  <conditionalFormatting sqref="O51">
    <cfRule type="containsBlanks" dxfId="4" priority="5">
      <formula>LEN(TRIM(O51))=0</formula>
    </cfRule>
  </conditionalFormatting>
  <dataValidations count="4">
    <dataValidation type="list" allowBlank="1" showInputMessage="1" showErrorMessage="1" sqref="C72:D72" xr:uid="{9254CE55-F39D-4801-9DEA-E499B961E609}">
      <formula1>"Tier 1, Tier 2, Tier 3, None"</formula1>
    </dataValidation>
    <dataValidation type="list" allowBlank="1" showInputMessage="1" showErrorMessage="1" sqref="C33:D33 I41 I46" xr:uid="{30D692C0-DD01-417F-A9C4-1E30A0FB857F}">
      <formula1>INDIRECT("CPTCode[CPT Code]")</formula1>
    </dataValidation>
    <dataValidation type="list" allowBlank="1" showInputMessage="1" showErrorMessage="1" sqref="C75:D75" xr:uid="{93EAA8DD-7A80-4A1F-80E7-3EF2DBA3200D}">
      <formula1>"Include in Revenue, Exclude from Revenue"</formula1>
    </dataValidation>
    <dataValidation type="list" allowBlank="1" showInputMessage="1" showErrorMessage="1" sqref="I51:J51" xr:uid="{7671E22A-CF1C-4AE8-8AC0-8F13F391A3F6}">
      <formula1>"90849,90853"</formula1>
    </dataValidation>
  </dataValidations>
  <hyperlinks>
    <hyperlink ref="Z17" r:id="rId1" xr:uid="{40D8E193-13F5-4C38-B837-124EFA0CEF0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D9E26F9328FB4EA316807337AAE32A" ma:contentTypeVersion="20" ma:contentTypeDescription="Create a new document." ma:contentTypeScope="" ma:versionID="ec6a127eaebe9623cdff56ea4d644e77">
  <xsd:schema xmlns:xsd="http://www.w3.org/2001/XMLSchema" xmlns:xs="http://www.w3.org/2001/XMLSchema" xmlns:p="http://schemas.microsoft.com/office/2006/metadata/properties" xmlns:ns2="d9d8743b-ce3b-476e-be05-b9a60bbc4123" xmlns:ns3="1862fc3c-f404-4d9f-8a4f-e1a37553c6bf" xmlns:ns4="2b0696d2-03e8-4ed2-82a3-1f89a5fc7162" targetNamespace="http://schemas.microsoft.com/office/2006/metadata/properties" ma:root="true" ma:fieldsID="ec52cdeedff958105104ef9b013ed080" ns2:_="" ns3:_="" ns4:_="">
    <xsd:import namespace="d9d8743b-ce3b-476e-be05-b9a60bbc4123"/>
    <xsd:import namespace="1862fc3c-f404-4d9f-8a4f-e1a37553c6bf"/>
    <xsd:import namespace="2b0696d2-03e8-4ed2-82a3-1f89a5fc716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743b-ce3b-476e-be05-b9a60bbc412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862fc3c-f404-4d9f-8a4f-e1a37553c6b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0c59be4-22bc-445b-9645-97ad681149fe"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0696d2-03e8-4ed2-82a3-1f89a5fc7162"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3704c11-3cc2-45fd-a49c-125b0ee64cbf}" ma:internalName="TaxCatchAll" ma:showField="CatchAllData" ma:web="d9d8743b-ce3b-476e-be05-b9a60bbc41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b0696d2-03e8-4ed2-82a3-1f89a5fc7162" xsi:nil="true"/>
    <lcf76f155ced4ddcb4097134ff3c332f xmlns="1862fc3c-f404-4d9f-8a4f-e1a37553c6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CAF676-233A-470A-809A-27E4B37693F8}"/>
</file>

<file path=customXml/itemProps2.xml><?xml version="1.0" encoding="utf-8"?>
<ds:datastoreItem xmlns:ds="http://schemas.openxmlformats.org/officeDocument/2006/customXml" ds:itemID="{83A47677-8239-4827-B36B-6DBBF7A391BF}">
  <ds:schemaRefs>
    <ds:schemaRef ds:uri="http://schemas.microsoft.com/sharepoint/v3/contenttype/forms"/>
  </ds:schemaRefs>
</ds:datastoreItem>
</file>

<file path=customXml/itemProps3.xml><?xml version="1.0" encoding="utf-8"?>
<ds:datastoreItem xmlns:ds="http://schemas.openxmlformats.org/officeDocument/2006/customXml" ds:itemID="{59B77850-4C4F-4373-8816-B79DE0E535D5}">
  <ds:schemaRefs>
    <ds:schemaRef ds:uri="http://purl.org/dc/dcmitype/"/>
    <ds:schemaRef ds:uri="http://purl.org/dc/terms/"/>
    <ds:schemaRef ds:uri="http://www.w3.org/XML/1998/namespace"/>
    <ds:schemaRef ds:uri="http://schemas.microsoft.com/office/2006/documentManagement/types"/>
    <ds:schemaRef ds:uri="16043c79-9e3c-48a9-9090-1539774cb3c9"/>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a8554ec4-e769-475f-a461-1c83368a5bc3"/>
  </ds:schemaRefs>
</ds:datastoreItem>
</file>

<file path=docMetadata/LabelInfo.xml><?xml version="1.0" encoding="utf-8"?>
<clbl:labelList xmlns:clbl="http://schemas.microsoft.com/office/2020/mipLabelMetadata">
  <clbl:label id="{e4ce09fd-30b8-4231-b85e-6a7305b44896}" enabled="1" method="Standard" siteId="{6fcec4dc-5068-43d5-af7b-80ad58da105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Modeling 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Williams</dc:creator>
  <cp:keywords/>
  <dc:description/>
  <cp:lastModifiedBy>Lisa Powell</cp:lastModifiedBy>
  <cp:revision/>
  <dcterms:created xsi:type="dcterms:W3CDTF">2023-08-30T14:30:01Z</dcterms:created>
  <dcterms:modified xsi:type="dcterms:W3CDTF">2023-10-11T19:58:09Z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0x010100FED9E26F9328FB4EA316807337AAE32A</vt:lpwstr>
  </property>
</Properties>
</file>