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lissabuchholz/Desktop/Healthy Steps State/BMP Phase 2/Reporting/2022 Q4/"/>
    </mc:Choice>
  </mc:AlternateContent>
  <xr:revisionPtr revIDLastSave="0" documentId="8_{57285ED5-7F60-44AD-8B55-B136902F8445}" xr6:coauthVersionLast="47" xr6:coauthVersionMax="47" xr10:uidLastSave="{00000000-0000-0000-0000-000000000000}"/>
  <bookViews>
    <workbookView xWindow="940" yWindow="500" windowWidth="27860" windowHeight="15900" xr2:uid="{DE985214-561E-40AA-BF93-BBF6DD08285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4" i="1"/>
  <c r="D23" i="1"/>
  <c r="C9" i="1" l="1"/>
  <c r="C8" i="1"/>
  <c r="D15" i="1"/>
  <c r="D18" i="1" l="1"/>
  <c r="D13" i="1"/>
  <c r="C6" i="1"/>
  <c r="D14" i="1" s="1"/>
  <c r="C7" i="1"/>
  <c r="C5" i="1"/>
  <c r="C4" i="1"/>
  <c r="D17" i="1" l="1"/>
  <c r="D16" i="1"/>
  <c r="D25" i="1" s="1"/>
  <c r="C10" i="1" s="1"/>
</calcChain>
</file>

<file path=xl/sharedStrings.xml><?xml version="1.0" encoding="utf-8"?>
<sst xmlns="http://schemas.openxmlformats.org/spreadsheetml/2006/main" count="39" uniqueCount="39">
  <si>
    <t>Key Model Assumptions</t>
  </si>
  <si>
    <t>HSS Salary and Benefits</t>
  </si>
  <si>
    <t>Total Medicaid panel size birth to 3</t>
  </si>
  <si>
    <t xml:space="preserve">      Total children covered by Medicaid birth to 1</t>
  </si>
  <si>
    <t xml:space="preserve">      Total children covered by Medicaid age 1</t>
  </si>
  <si>
    <t xml:space="preserve">      Total children covered by Medicaid age 2</t>
  </si>
  <si>
    <t xml:space="preserve">      Total children covered by Medicaid age 3</t>
  </si>
  <si>
    <t>Tier 2 Children covered by Medicaid</t>
  </si>
  <si>
    <t>Tier 3 Children covered by Medicaid</t>
  </si>
  <si>
    <t>% of Annual Service Delivery Covered by Medicaid Billing</t>
  </si>
  <si>
    <t xml:space="preserve">Allowable Medicaid Code/Service </t>
  </si>
  <si>
    <t>Medicaid Fee Schedule</t>
  </si>
  <si>
    <t>Anticipated Annual Medicaid Payment 
(assuming site follows HS screening schedule while aligning with allowable Medicaid payment rules)</t>
  </si>
  <si>
    <t>Notes</t>
  </si>
  <si>
    <t>96110EP</t>
  </si>
  <si>
    <t>Developmental screening</t>
  </si>
  <si>
    <r>
      <rPr>
        <b/>
        <i/>
        <sz val="11"/>
        <color theme="1"/>
        <rFont val="Calibri"/>
        <family val="2"/>
        <scheme val="minor"/>
      </rPr>
      <t>Assumes 90% of children 0-3 are screened once each year.</t>
    </r>
    <r>
      <rPr>
        <sz val="11"/>
        <color theme="1"/>
        <rFont val="Calibri"/>
        <family val="2"/>
        <scheme val="minor"/>
      </rPr>
      <t xml:space="preserve"> Colorado Medicaid recommends the screening at 9,18, and 30 months. But can screen at other ages if clinically justifiable; and with chart documentation. Limited to 3 screens per year for children 0-24 months and 2 screens per year for children 25-59 months. Screens cannot be billed by LCSWs, but they can render and then screenings must be authorized and billed by allowable clinicians. </t>
    </r>
  </si>
  <si>
    <t>Autism screening</t>
  </si>
  <si>
    <r>
      <rPr>
        <b/>
        <i/>
        <sz val="11"/>
        <color theme="1"/>
        <rFont val="Calibri"/>
        <family val="2"/>
        <scheme val="minor"/>
      </rPr>
      <t>Assumes 90% of children age 2 are screened once.</t>
    </r>
    <r>
      <rPr>
        <sz val="11"/>
        <color theme="1"/>
        <rFont val="Calibri"/>
        <family val="2"/>
        <scheme val="minor"/>
      </rPr>
      <t xml:space="preserve"> Colorado Medicaid recommends screening at 18 months and 24 months and screens are limited to 2 between the child's 18 and 24 month visit. LCSWs not allowable provider. </t>
    </r>
  </si>
  <si>
    <t>Social Emotional screening</t>
  </si>
  <si>
    <r>
      <rPr>
        <b/>
        <i/>
        <sz val="11"/>
        <color theme="1"/>
        <rFont val="Calibri"/>
        <family val="2"/>
        <scheme val="minor"/>
      </rPr>
      <t xml:space="preserve">Assumes 75% of children 0-3 are screened once a year. </t>
    </r>
    <r>
      <rPr>
        <sz val="11"/>
        <color theme="1"/>
        <rFont val="Calibri"/>
        <family val="2"/>
        <scheme val="minor"/>
      </rPr>
      <t>LCSWs not allowable provider.</t>
    </r>
  </si>
  <si>
    <t>G8510</t>
  </si>
  <si>
    <t xml:space="preserve">Screening for depression negative </t>
  </si>
  <si>
    <r>
      <rPr>
        <b/>
        <i/>
        <sz val="11"/>
        <color theme="1"/>
        <rFont val="Calibri"/>
        <family val="2"/>
        <scheme val="minor"/>
      </rPr>
      <t>Assumes 75% of mothers of children 0-1 are screened once and 15% of mothers screened are positive.</t>
    </r>
    <r>
      <rPr>
        <sz val="11"/>
        <color theme="1"/>
        <rFont val="Calibri"/>
        <family val="2"/>
        <scheme val="minor"/>
      </rPr>
      <t xml:space="preserve"> Can bill up to 3x for mom within 12 months. LCSWs may render and then screenings must be authorized and billed by allowable clinicians. </t>
    </r>
    <r>
      <rPr>
        <b/>
        <i/>
        <sz val="11"/>
        <color theme="1"/>
        <rFont val="Calibri"/>
        <family val="2"/>
        <scheme val="minor"/>
      </rPr>
      <t>Note that if a site chose to screen 3x per CO Medicaid, could triple these numbers.</t>
    </r>
  </si>
  <si>
    <t>G8431</t>
  </si>
  <si>
    <t>Screening for depression positive</t>
  </si>
  <si>
    <t xml:space="preserve">Diagnostic evaluation without medical services </t>
  </si>
  <si>
    <t>Assumes 33% of all Tier 2 kids and 80% of all Tier 3 kids receive annual eval</t>
  </si>
  <si>
    <t>Psychotherapy – 30 minutes</t>
  </si>
  <si>
    <t>Psychotherapy – 45 minutes</t>
  </si>
  <si>
    <t>Psychotherapy – 60 minutes</t>
  </si>
  <si>
    <t>Family psychotherapy without patient</t>
  </si>
  <si>
    <t>Family psychotherapy with patient</t>
  </si>
  <si>
    <t>Assumes 75% of all Tier 2 kids and 100% of Tier 3 kids receive family psychotherapy 3 times a year</t>
  </si>
  <si>
    <t>T1026</t>
  </si>
  <si>
    <t>Intensive, extended multidisciplinary services</t>
  </si>
  <si>
    <t>Assumes 1% of children 0-3 receive this service once in a year.</t>
  </si>
  <si>
    <t>Total Billings for HS Practice at Optimal Fidelity</t>
  </si>
  <si>
    <t>Total Billings for HHS Excluding Screening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</si>
</sst>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165" fontId="0" fillId="0" borderId="0" xfId="2" quotePrefix="1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8" fontId="0" fillId="0" borderId="1" xfId="0" applyNumberFormat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165" fontId="0" fillId="0" borderId="1" xfId="0" applyNumberFormat="1" applyBorder="1" applyAlignment="1">
      <alignment wrapText="1"/>
    </xf>
    <xf numFmtId="165" fontId="0" fillId="0" borderId="0" xfId="0" applyNumberFormat="1" applyAlignment="1">
      <alignment wrapText="1"/>
    </xf>
    <xf numFmtId="0" fontId="4" fillId="0" borderId="1" xfId="0" applyFont="1" applyBorder="1" applyAlignment="1">
      <alignment wrapText="1"/>
    </xf>
    <xf numFmtId="43" fontId="0" fillId="0" borderId="0" xfId="0" applyNumberFormat="1" applyAlignment="1">
      <alignment wrapText="1"/>
    </xf>
    <xf numFmtId="1" fontId="0" fillId="0" borderId="0" xfId="0" applyNumberFormat="1" applyAlignment="1">
      <alignment horizontal="right" wrapText="1"/>
    </xf>
    <xf numFmtId="8" fontId="0" fillId="0" borderId="0" xfId="0" applyNumberFormat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 indent="1"/>
    </xf>
    <xf numFmtId="164" fontId="0" fillId="0" borderId="1" xfId="0" applyNumberFormat="1" applyBorder="1" applyAlignment="1">
      <alignment wrapText="1"/>
    </xf>
    <xf numFmtId="0" fontId="6" fillId="0" borderId="0" xfId="0" applyFont="1" applyAlignment="1">
      <alignment wrapText="1"/>
    </xf>
    <xf numFmtId="9" fontId="2" fillId="2" borderId="1" xfId="3" applyFont="1" applyFill="1" applyBorder="1" applyAlignment="1">
      <alignment horizontal="right" wrapText="1"/>
    </xf>
    <xf numFmtId="6" fontId="2" fillId="0" borderId="1" xfId="0" applyNumberFormat="1" applyFont="1" applyBorder="1" applyAlignment="1">
      <alignment wrapText="1"/>
    </xf>
    <xf numFmtId="164" fontId="2" fillId="0" borderId="1" xfId="1" applyNumberFormat="1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6" fillId="0" borderId="0" xfId="0" applyFont="1"/>
    <xf numFmtId="165" fontId="0" fillId="0" borderId="1" xfId="2" applyNumberFormat="1" applyFont="1" applyFill="1" applyBorder="1" applyAlignment="1">
      <alignment wrapText="1"/>
    </xf>
    <xf numFmtId="165" fontId="0" fillId="0" borderId="1" xfId="2" quotePrefix="1" applyNumberFormat="1" applyFont="1" applyFill="1" applyBorder="1" applyAlignment="1">
      <alignment horizontal="right" wrapText="1"/>
    </xf>
    <xf numFmtId="43" fontId="6" fillId="0" borderId="0" xfId="0" applyNumberFormat="1" applyFont="1"/>
    <xf numFmtId="0" fontId="2" fillId="6" borderId="1" xfId="0" applyFont="1" applyFill="1" applyBorder="1" applyAlignment="1">
      <alignment horizontal="right" wrapText="1"/>
    </xf>
    <xf numFmtId="165" fontId="2" fillId="3" borderId="1" xfId="0" applyNumberFormat="1" applyFont="1" applyFill="1" applyBorder="1" applyAlignment="1">
      <alignment wrapText="1"/>
    </xf>
    <xf numFmtId="165" fontId="2" fillId="4" borderId="2" xfId="0" applyNumberFormat="1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left" wrapText="1"/>
    </xf>
    <xf numFmtId="0" fontId="3" fillId="5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righ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53F92-642C-4EF5-B4F5-86AB9204B444}">
  <dimension ref="A1:G31"/>
  <sheetViews>
    <sheetView tabSelected="1" topLeftCell="A12" zoomScale="110" zoomScaleNormal="110" workbookViewId="0">
      <selection activeCell="C31" sqref="C31"/>
    </sheetView>
  </sheetViews>
  <sheetFormatPr defaultColWidth="8.85546875" defaultRowHeight="15"/>
  <cols>
    <col min="1" max="1" width="8.85546875" style="1"/>
    <col min="2" max="2" width="46.85546875" style="1" customWidth="1"/>
    <col min="3" max="3" width="10.42578125" style="1" customWidth="1"/>
    <col min="4" max="4" width="15.7109375" style="1" customWidth="1"/>
    <col min="5" max="5" width="92.140625" style="1" customWidth="1"/>
    <col min="6" max="6" width="8.42578125" style="1" customWidth="1"/>
    <col min="7" max="16384" width="8.85546875" style="1"/>
  </cols>
  <sheetData>
    <row r="1" spans="1:7" ht="15.95" customHeight="1">
      <c r="B1" s="37" t="s">
        <v>0</v>
      </c>
      <c r="C1" s="37"/>
      <c r="D1" s="2"/>
      <c r="E1" s="2"/>
      <c r="F1" s="2"/>
      <c r="G1" s="2"/>
    </row>
    <row r="2" spans="1:7" ht="15.95">
      <c r="B2" s="16" t="s">
        <v>1</v>
      </c>
      <c r="C2" s="22">
        <v>100000</v>
      </c>
      <c r="D2" s="20"/>
    </row>
    <row r="3" spans="1:7" ht="15.95">
      <c r="B3" s="17" t="s">
        <v>2</v>
      </c>
      <c r="C3" s="23">
        <v>800</v>
      </c>
    </row>
    <row r="4" spans="1:7" ht="15.95">
      <c r="B4" s="18" t="s">
        <v>3</v>
      </c>
      <c r="C4" s="19">
        <f>(1/3)*C3</f>
        <v>266.66666666666663</v>
      </c>
      <c r="D4" s="28"/>
    </row>
    <row r="5" spans="1:7" ht="15.95">
      <c r="B5" s="18" t="s">
        <v>4</v>
      </c>
      <c r="C5" s="19">
        <f>((2/3)/3)*$C$3</f>
        <v>177.77777777777777</v>
      </c>
      <c r="D5" s="12"/>
    </row>
    <row r="6" spans="1:7" ht="15.95">
      <c r="B6" s="18" t="s">
        <v>5</v>
      </c>
      <c r="C6" s="19">
        <f t="shared" ref="C6:C7" si="0">((2/3)/3)*$C$3</f>
        <v>177.77777777777777</v>
      </c>
      <c r="D6" s="12"/>
    </row>
    <row r="7" spans="1:7" ht="15.95">
      <c r="B7" s="18" t="s">
        <v>6</v>
      </c>
      <c r="C7" s="19">
        <f t="shared" si="0"/>
        <v>177.77777777777777</v>
      </c>
      <c r="D7" s="12"/>
    </row>
    <row r="8" spans="1:7" ht="15.95">
      <c r="B8" s="16" t="s">
        <v>7</v>
      </c>
      <c r="C8" s="19">
        <f>0.15*C3</f>
        <v>120</v>
      </c>
      <c r="D8" s="20"/>
      <c r="E8" s="12"/>
    </row>
    <row r="9" spans="1:7" ht="15.95">
      <c r="B9" s="16" t="s">
        <v>8</v>
      </c>
      <c r="C9" s="19">
        <f>0.15*C3</f>
        <v>120</v>
      </c>
    </row>
    <row r="10" spans="1:7" ht="15" customHeight="1">
      <c r="B10" s="29" t="s">
        <v>9</v>
      </c>
      <c r="C10" s="21">
        <f>D25/C2</f>
        <v>0.86147539999999989</v>
      </c>
      <c r="D10" s="25"/>
    </row>
    <row r="11" spans="1:7" ht="17.100000000000001" customHeight="1">
      <c r="B11" s="34"/>
      <c r="C11" s="13"/>
      <c r="D11" s="25"/>
    </row>
    <row r="12" spans="1:7" ht="92.1">
      <c r="A12" s="38" t="s">
        <v>10</v>
      </c>
      <c r="B12" s="38"/>
      <c r="C12" s="8" t="s">
        <v>11</v>
      </c>
      <c r="D12" s="15" t="s">
        <v>12</v>
      </c>
      <c r="E12" s="8" t="s">
        <v>13</v>
      </c>
    </row>
    <row r="13" spans="1:7" ht="63.95">
      <c r="A13" s="24" t="s">
        <v>14</v>
      </c>
      <c r="B13" s="6" t="s">
        <v>15</v>
      </c>
      <c r="C13" s="7">
        <v>19.04</v>
      </c>
      <c r="D13" s="26">
        <f>C13*(C3*0.9)</f>
        <v>13708.8</v>
      </c>
      <c r="E13" s="6" t="s">
        <v>16</v>
      </c>
    </row>
    <row r="14" spans="1:7" ht="32.1">
      <c r="A14" s="24">
        <v>96127</v>
      </c>
      <c r="B14" s="6" t="s">
        <v>17</v>
      </c>
      <c r="C14" s="7">
        <v>19.04</v>
      </c>
      <c r="D14" s="26">
        <f>C14*(C6*0.9)</f>
        <v>3046.3999999999996</v>
      </c>
      <c r="E14" s="6" t="s">
        <v>18</v>
      </c>
    </row>
    <row r="15" spans="1:7" ht="15.95">
      <c r="A15" s="24">
        <v>96110</v>
      </c>
      <c r="B15" s="6" t="s">
        <v>19</v>
      </c>
      <c r="C15" s="7">
        <v>12.85</v>
      </c>
      <c r="D15" s="26">
        <f>C15*(C3*0.75)</f>
        <v>7710</v>
      </c>
      <c r="E15" s="6" t="s">
        <v>20</v>
      </c>
      <c r="F15" s="20"/>
    </row>
    <row r="16" spans="1:7" ht="23.1" customHeight="1">
      <c r="A16" s="24" t="s">
        <v>21</v>
      </c>
      <c r="B16" s="6" t="s">
        <v>22</v>
      </c>
      <c r="C16" s="7">
        <v>11.38</v>
      </c>
      <c r="D16" s="26">
        <f>C16*(C4*0.75)</f>
        <v>2276</v>
      </c>
      <c r="E16" s="36" t="s">
        <v>23</v>
      </c>
      <c r="F16" s="25"/>
    </row>
    <row r="17" spans="1:6" ht="23.1" customHeight="1">
      <c r="A17" s="24" t="s">
        <v>24</v>
      </c>
      <c r="B17" s="6" t="s">
        <v>25</v>
      </c>
      <c r="C17" s="7">
        <v>31.59</v>
      </c>
      <c r="D17" s="26">
        <f>C17*((C4*0.75)*0.15)</f>
        <v>947.69999999999982</v>
      </c>
      <c r="E17" s="36"/>
    </row>
    <row r="18" spans="1:6" ht="15.95">
      <c r="A18" s="24">
        <v>90791</v>
      </c>
      <c r="B18" s="6" t="s">
        <v>26</v>
      </c>
      <c r="C18" s="7">
        <v>156.97999999999999</v>
      </c>
      <c r="D18" s="26">
        <f>(((1/3*C8)+(0.8*C9))*C18)</f>
        <v>21349.279999999999</v>
      </c>
      <c r="E18" s="11" t="s">
        <v>27</v>
      </c>
    </row>
    <row r="19" spans="1:6" ht="15.95">
      <c r="A19" s="24">
        <v>90832</v>
      </c>
      <c r="B19" s="6" t="s">
        <v>28</v>
      </c>
      <c r="C19" s="7">
        <v>65.45</v>
      </c>
      <c r="D19" s="7"/>
      <c r="E19" s="9"/>
    </row>
    <row r="20" spans="1:6" ht="15.95">
      <c r="A20" s="24">
        <v>90834</v>
      </c>
      <c r="B20" s="6" t="s">
        <v>29</v>
      </c>
      <c r="C20" s="7">
        <v>86.7</v>
      </c>
      <c r="D20" s="6"/>
      <c r="E20" s="6"/>
    </row>
    <row r="21" spans="1:6" ht="15.95">
      <c r="A21" s="24">
        <v>90837</v>
      </c>
      <c r="B21" s="6" t="s">
        <v>30</v>
      </c>
      <c r="C21" s="7">
        <v>133.03</v>
      </c>
      <c r="D21" s="6"/>
      <c r="E21" s="6"/>
    </row>
    <row r="22" spans="1:6" ht="15.95">
      <c r="A22" s="24">
        <v>90846</v>
      </c>
      <c r="B22" s="6" t="s">
        <v>31</v>
      </c>
      <c r="C22" s="7">
        <v>82.82</v>
      </c>
      <c r="D22" s="6"/>
      <c r="E22" s="6"/>
    </row>
    <row r="23" spans="1:6" ht="15.95">
      <c r="A23" s="24">
        <v>90847</v>
      </c>
      <c r="B23" s="6" t="s">
        <v>32</v>
      </c>
      <c r="C23" s="7">
        <v>85.75</v>
      </c>
      <c r="D23" s="27">
        <f>(C23*(C7*0.75)+C8)*3</f>
        <v>34660</v>
      </c>
      <c r="E23" s="11" t="s">
        <v>33</v>
      </c>
      <c r="F23" s="20"/>
    </row>
    <row r="24" spans="1:6" ht="15.95">
      <c r="A24" s="24" t="s">
        <v>34</v>
      </c>
      <c r="B24" s="6" t="s">
        <v>35</v>
      </c>
      <c r="C24" s="7">
        <v>306.17</v>
      </c>
      <c r="D24" s="27">
        <f>(C24*(C3*0.01))</f>
        <v>2449.36</v>
      </c>
      <c r="E24" s="32" t="s">
        <v>36</v>
      </c>
      <c r="F24" s="20"/>
    </row>
    <row r="25" spans="1:6" ht="15.95" customHeight="1">
      <c r="A25" s="35" t="s">
        <v>37</v>
      </c>
      <c r="B25" s="35"/>
      <c r="C25" s="35"/>
      <c r="D25" s="31">
        <f>SUM(D13:D24)</f>
        <v>86147.54</v>
      </c>
      <c r="E25" s="33"/>
    </row>
    <row r="26" spans="1:6">
      <c r="A26" s="39" t="s">
        <v>38</v>
      </c>
      <c r="B26" s="39"/>
      <c r="C26" s="39"/>
      <c r="D26" s="30">
        <f>D18+D19+D20+D21+D22+D23+D24</f>
        <v>58458.64</v>
      </c>
    </row>
    <row r="27" spans="1:6">
      <c r="B27" s="3"/>
      <c r="D27" s="14"/>
    </row>
    <row r="28" spans="1:6">
      <c r="C28" s="4"/>
      <c r="D28" s="5"/>
    </row>
    <row r="29" spans="1:6">
      <c r="C29" s="4"/>
      <c r="E29" s="10"/>
    </row>
    <row r="30" spans="1:6">
      <c r="C30" s="4"/>
      <c r="D30" s="14"/>
    </row>
    <row r="31" spans="1:6">
      <c r="C31" s="4"/>
      <c r="D31" s="5"/>
    </row>
  </sheetData>
  <mergeCells count="5">
    <mergeCell ref="A25:C25"/>
    <mergeCell ref="E16:E17"/>
    <mergeCell ref="B1:C1"/>
    <mergeCell ref="A12:B12"/>
    <mergeCell ref="A26:C26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b0696d2-03e8-4ed2-82a3-1f89a5fc7162" xsi:nil="true"/>
    <lcf76f155ced4ddcb4097134ff3c332f xmlns="1862fc3c-f404-4d9f-8a4f-e1a37553c6b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D9E26F9328FB4EA316807337AAE32A" ma:contentTypeVersion="20" ma:contentTypeDescription="Create a new document." ma:contentTypeScope="" ma:versionID="ec6a127eaebe9623cdff56ea4d644e77">
  <xsd:schema xmlns:xsd="http://www.w3.org/2001/XMLSchema" xmlns:xs="http://www.w3.org/2001/XMLSchema" xmlns:p="http://schemas.microsoft.com/office/2006/metadata/properties" xmlns:ns2="d9d8743b-ce3b-476e-be05-b9a60bbc4123" xmlns:ns3="1862fc3c-f404-4d9f-8a4f-e1a37553c6bf" xmlns:ns4="2b0696d2-03e8-4ed2-82a3-1f89a5fc7162" targetNamespace="http://schemas.microsoft.com/office/2006/metadata/properties" ma:root="true" ma:fieldsID="ec52cdeedff958105104ef9b013ed080" ns2:_="" ns3:_="" ns4:_="">
    <xsd:import namespace="d9d8743b-ce3b-476e-be05-b9a60bbc4123"/>
    <xsd:import namespace="1862fc3c-f404-4d9f-8a4f-e1a37553c6bf"/>
    <xsd:import namespace="2b0696d2-03e8-4ed2-82a3-1f89a5fc716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8743b-ce3b-476e-be05-b9a60bbc41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2fc3c-f404-4d9f-8a4f-e1a37553c6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0c59be4-22bc-445b-9645-97ad68114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0696d2-03e8-4ed2-82a3-1f89a5fc7162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83704c11-3cc2-45fd-a49c-125b0ee64cbf}" ma:internalName="TaxCatchAll" ma:showField="CatchAllData" ma:web="d9d8743b-ce3b-476e-be05-b9a60bbc41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CAD120-9931-4DF6-8E2D-3E70031EE582}"/>
</file>

<file path=customXml/itemProps2.xml><?xml version="1.0" encoding="utf-8"?>
<ds:datastoreItem xmlns:ds="http://schemas.openxmlformats.org/officeDocument/2006/customXml" ds:itemID="{8F9B4997-FE89-429A-8DF2-4D0A7C10305B}"/>
</file>

<file path=customXml/itemProps3.xml><?xml version="1.0" encoding="utf-8"?>
<ds:datastoreItem xmlns:ds="http://schemas.openxmlformats.org/officeDocument/2006/customXml" ds:itemID="{D4E7D70C-719E-4AE9-9005-1C1738FEDA07}"/>
</file>

<file path=docMetadata/LabelInfo.xml><?xml version="1.0" encoding="utf-8"?>
<clbl:labelList xmlns:clbl="http://schemas.microsoft.com/office/2020/mipLabelMetadata">
  <clbl:label id="{e4ce09fd-30b8-4231-b85e-6a7305b44896}" enabled="1" method="Standard" siteId="{6fcec4dc-5068-43d5-af7b-80ad58da105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Tracey</dc:creator>
  <cp:keywords/>
  <dc:description/>
  <cp:lastModifiedBy/>
  <cp:revision/>
  <dcterms:created xsi:type="dcterms:W3CDTF">2020-12-14T23:53:57Z</dcterms:created>
  <dcterms:modified xsi:type="dcterms:W3CDTF">2024-02-01T21:26:51Z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0x010100FED9E26F9328FB4EA316807337AAE32A</vt:lpwstr>
  </property>
  <property fmtid="{D5CDD505-2E9C-101B-9397-08002B2CF9AE}" pid="3" name="MediaServiceImageTags">
    <vt:lpwstr/>
  </property>
</Properties>
</file>